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690" windowHeight="6495" activeTab="2"/>
  </bookViews>
  <sheets>
    <sheet name="pl" sheetId="1" r:id="rId1"/>
    <sheet name="bs" sheetId="2" r:id="rId2"/>
    <sheet name="notes" sheetId="3" r:id="rId3"/>
  </sheets>
  <definedNames>
    <definedName name="_xlnm.Print_Area" localSheetId="1">'bs'!$A$1:$H$57</definedName>
    <definedName name="_xlnm.Print_Area" localSheetId="2">'notes'!$A$1:$K$200</definedName>
    <definedName name="_xlnm.Print_Area" localSheetId="0">'pl'!$A$1:$L$59</definedName>
  </definedNames>
  <calcPr fullCalcOnLoad="1"/>
</workbook>
</file>

<file path=xl/sharedStrings.xml><?xml version="1.0" encoding="utf-8"?>
<sst xmlns="http://schemas.openxmlformats.org/spreadsheetml/2006/main" count="255" uniqueCount="206">
  <si>
    <t>CHEMICAL COMPANY OF MALAYSIA BERHAD (5136-T)</t>
  </si>
  <si>
    <t>(Incorporated in Malaysia)</t>
  </si>
  <si>
    <t>QUARTERLY REPORT ON CONSOLIDATED RESULTS</t>
  </si>
  <si>
    <t>CUMULATIVE</t>
  </si>
  <si>
    <t xml:space="preserve">RM'000 </t>
  </si>
  <si>
    <t>RM'000</t>
  </si>
  <si>
    <t>(b)</t>
  </si>
  <si>
    <t>Investment income</t>
  </si>
  <si>
    <t>(c)</t>
  </si>
  <si>
    <t>(d)</t>
  </si>
  <si>
    <t>-</t>
  </si>
  <si>
    <t>(e)</t>
  </si>
  <si>
    <t>Operating profit after interest on borrowings, depreciation and amortisation and exceptional items but before income tax, minority items and extraordinary items</t>
  </si>
  <si>
    <t>(f)</t>
  </si>
  <si>
    <t>(g)</t>
  </si>
  <si>
    <t>(h)</t>
  </si>
  <si>
    <t>Taxation</t>
  </si>
  <si>
    <t>(i)</t>
  </si>
  <si>
    <t>(j)</t>
  </si>
  <si>
    <t>Other income including interest income</t>
  </si>
  <si>
    <t>- 2 -</t>
  </si>
  <si>
    <t>AS AT</t>
  </si>
  <si>
    <t>- 3 -</t>
  </si>
  <si>
    <t>Notes :</t>
  </si>
  <si>
    <t>Accounting Policies</t>
  </si>
  <si>
    <t>Exceptional Items</t>
  </si>
  <si>
    <t>Extraordinary Items</t>
  </si>
  <si>
    <t>There were no extraordinary items included in the results of the Group.</t>
  </si>
  <si>
    <t>Quoted Securities</t>
  </si>
  <si>
    <t>a)</t>
  </si>
  <si>
    <t>Total Purchases</t>
  </si>
  <si>
    <t>b)</t>
  </si>
  <si>
    <t>At Cost</t>
  </si>
  <si>
    <t>- 4 -</t>
  </si>
  <si>
    <t>Changes in the Composition of the Group</t>
  </si>
  <si>
    <t>Seasonal or Cyclical Factors</t>
  </si>
  <si>
    <t>No. of</t>
  </si>
  <si>
    <t>Lowest</t>
  </si>
  <si>
    <t>Highest</t>
  </si>
  <si>
    <t>Average</t>
  </si>
  <si>
    <t>Total</t>
  </si>
  <si>
    <t>Month</t>
  </si>
  <si>
    <t>shares</t>
  </si>
  <si>
    <t>Consideration</t>
  </si>
  <si>
    <t>(RM)</t>
  </si>
  <si>
    <t>Group Borrowings and Debt Securities</t>
  </si>
  <si>
    <t xml:space="preserve">   Bank overdraft</t>
  </si>
  <si>
    <t xml:space="preserve">   Bankers acceptance</t>
  </si>
  <si>
    <t xml:space="preserve">   Repayable within 12 months</t>
  </si>
  <si>
    <t xml:space="preserve">   Repayable after 12 months</t>
  </si>
  <si>
    <t>- 5 -</t>
  </si>
  <si>
    <t>Contingent Liabilities</t>
  </si>
  <si>
    <t>Off Balance Sheet Financial Instruments</t>
  </si>
  <si>
    <t>Material Litigation</t>
  </si>
  <si>
    <t>Review of Performance of the Company and its Principal Subsidiaries</t>
  </si>
  <si>
    <t>Variance of Actual Profit  from Forecast Profit</t>
  </si>
  <si>
    <t>Not applicable.</t>
  </si>
  <si>
    <t>By Order of the Board</t>
  </si>
  <si>
    <t>E YAGAMBARAM</t>
  </si>
  <si>
    <t>Company Secretary</t>
  </si>
  <si>
    <t>Share in the results of associated companies</t>
  </si>
  <si>
    <t>Profit before taxation, minority interests and extraordinary items</t>
  </si>
  <si>
    <t>(ii)  Less: Minority Interests</t>
  </si>
  <si>
    <t>(k)</t>
  </si>
  <si>
    <t>(iii) Extraordinary items attributable</t>
  </si>
  <si>
    <t xml:space="preserve">       to members of the company</t>
  </si>
  <si>
    <t>(l)</t>
  </si>
  <si>
    <t>Profit after taxation and extraordinary items attributable to members of the Company</t>
  </si>
  <si>
    <t>3 (a)</t>
  </si>
  <si>
    <t>(AUDITED)</t>
  </si>
  <si>
    <t>(i)   Extraordinary items</t>
  </si>
  <si>
    <t>Profit after taxation attributable to members of the  Company</t>
  </si>
  <si>
    <t>1 (a)</t>
  </si>
  <si>
    <t>2 (a)</t>
  </si>
  <si>
    <t>Investment in Associated Companies</t>
  </si>
  <si>
    <t>Long Term Investments</t>
  </si>
  <si>
    <t>Research and Development Expenditure</t>
  </si>
  <si>
    <t>Cash and Bank Balances</t>
  </si>
  <si>
    <t>Short Term Borrowings</t>
  </si>
  <si>
    <t>Current Assets</t>
  </si>
  <si>
    <t>Current Liabilities</t>
  </si>
  <si>
    <t>Net Current Assets</t>
  </si>
  <si>
    <t>Net Assets Employed</t>
  </si>
  <si>
    <t>Shareholders' Funds</t>
  </si>
  <si>
    <t>Share Capital</t>
  </si>
  <si>
    <t>Treasury Shares</t>
  </si>
  <si>
    <t>Foreign Translation Reserve</t>
  </si>
  <si>
    <t>Capital Redemption Reserve</t>
  </si>
  <si>
    <t>Revenue Reserves</t>
  </si>
  <si>
    <t>Minority Interests</t>
  </si>
  <si>
    <t>Long Term Borrowings</t>
  </si>
  <si>
    <t>Bonds</t>
  </si>
  <si>
    <t>Deferred Liabilities</t>
  </si>
  <si>
    <t>Net tangible assets per share (sen)</t>
  </si>
  <si>
    <t xml:space="preserve">   Fertilizers</t>
  </si>
  <si>
    <t xml:space="preserve">   Healthcare</t>
  </si>
  <si>
    <t xml:space="preserve">   Others</t>
  </si>
  <si>
    <t xml:space="preserve">       shares) (sen)</t>
  </si>
  <si>
    <t>Operating profit before interest on borrowings, depreciation and amortisation, exceptional items, income tax, minority items and extraordinary items</t>
  </si>
  <si>
    <t>(i)   Profit after taxation before deducting</t>
  </si>
  <si>
    <t xml:space="preserve">       minority interests</t>
  </si>
  <si>
    <t>Provision for diminution in value</t>
  </si>
  <si>
    <t xml:space="preserve">-       </t>
  </si>
  <si>
    <t>At Book Value</t>
  </si>
  <si>
    <t>Market Value</t>
  </si>
  <si>
    <t>Status of corporate proposals that have been announced by the Company but not completed as at the date of this announcement</t>
  </si>
  <si>
    <t>Loan guarantee for a subsidiary</t>
  </si>
  <si>
    <t>Material changes in the Quarterly Results compared to the results of the Preceding Quarter</t>
  </si>
  <si>
    <t>Short Term Bank Borrowings (unsecured)</t>
  </si>
  <si>
    <t>Segmental Information</t>
  </si>
  <si>
    <t>- 6 -</t>
  </si>
  <si>
    <t xml:space="preserve"> </t>
  </si>
  <si>
    <t>Other Capital Reserves</t>
  </si>
  <si>
    <t>price</t>
  </si>
  <si>
    <t xml:space="preserve">      Unsecured bonds in Ringgit Malaysia</t>
  </si>
  <si>
    <t>Share buy-backs</t>
  </si>
  <si>
    <t>purchased</t>
  </si>
  <si>
    <t>paid</t>
  </si>
  <si>
    <t>Total assets employed (RM'000)</t>
  </si>
  <si>
    <t>Loans</t>
  </si>
  <si>
    <t xml:space="preserve">      Unsecured term loans in US Dollars</t>
  </si>
  <si>
    <t xml:space="preserve">      Secured term loans in Ringgit Malaysia</t>
  </si>
  <si>
    <t xml:space="preserve">      Revolving loan</t>
  </si>
  <si>
    <t>There were no exceptional items included in the results of the Group.</t>
  </si>
  <si>
    <t xml:space="preserve">      Unsecured term loans in Ringgit Malaysia</t>
  </si>
  <si>
    <t xml:space="preserve">   Chemicals</t>
  </si>
  <si>
    <t>Less: Interest on borrowings</t>
  </si>
  <si>
    <t>Less: Depreciation</t>
  </si>
  <si>
    <t>Add: Exceptional items</t>
  </si>
  <si>
    <t>Add: Taxation</t>
  </si>
  <si>
    <t>There were no outstanding corporate proposals.</t>
  </si>
  <si>
    <t>CONSOLIDATED INCOME STATEMENTS</t>
  </si>
  <si>
    <t>Remarks</t>
  </si>
  <si>
    <t>N/A</t>
  </si>
  <si>
    <t>CONSOLIDATED BALANCE SHEETS</t>
  </si>
  <si>
    <t>Taxation charge of the Group for the financial year-to-date was as follows:</t>
  </si>
  <si>
    <t>Deferred Taxation</t>
  </si>
  <si>
    <t>Sales of the Fertilizers division are largely dependent on weather conditions and price of crude palm oil while sales of the Chemicals division are normally lower during festive months.</t>
  </si>
  <si>
    <t>In the ordinary course of business, one of the subsidiaries has taken legal action to recover overdue trade debts and has been subject to counter claims in defence.  The Directors do not expect any material losses to arise on such counter claims.</t>
  </si>
  <si>
    <t>Revenue</t>
  </si>
  <si>
    <t>Earnings per share based on 2(l) above after deducting any provision for preference dividends, if any:-</t>
  </si>
  <si>
    <t>31.12.01</t>
  </si>
  <si>
    <t>Property, plant and equipment</t>
  </si>
  <si>
    <t>Inventories</t>
  </si>
  <si>
    <t>Trade Receivables</t>
  </si>
  <si>
    <t>Other Receivables</t>
  </si>
  <si>
    <t>Trade Payables</t>
  </si>
  <si>
    <t>Other Payables</t>
  </si>
  <si>
    <t>Hire Purchase Creditor</t>
  </si>
  <si>
    <t>Revaluation Reserve</t>
  </si>
  <si>
    <t>The financial statements of the Group are prepared using the same accounting policies, methods of computation and basis of consolidation as those used in the preparation of the most recent annual financial statements.</t>
  </si>
  <si>
    <t>Year-To-Date</t>
  </si>
  <si>
    <t>Quarter 4,</t>
  </si>
  <si>
    <t>Total purchases and disposals of quoted securities were as follows:</t>
  </si>
  <si>
    <t>Total Sale Proceeds</t>
  </si>
  <si>
    <t>Revenue   (RM'000)</t>
  </si>
  <si>
    <t>Subsequent Material Events</t>
  </si>
  <si>
    <t xml:space="preserve">  In respect of profit for the year</t>
  </si>
  <si>
    <t xml:space="preserve">  Reversal for the year</t>
  </si>
  <si>
    <t>October</t>
  </si>
  <si>
    <t>November</t>
  </si>
  <si>
    <t>Dividend</t>
  </si>
  <si>
    <t>Closure of books</t>
  </si>
  <si>
    <t>Further notice is hereby given that a Depositor shall qualify for dividend entitlement only in respect of:-</t>
  </si>
  <si>
    <t>(a)</t>
  </si>
  <si>
    <t>Shares bought on the Kuala Lumpur Stock Exchange on a cum entitlement basis according to the Rules of the Kuala Lumpur Stock Exchange.</t>
  </si>
  <si>
    <t>Notice is hereby given that the Share Transfer Book and Register of Members of the Company will be closed on 11 May 2002 for the purpose of preparing dividend warrants.</t>
  </si>
  <si>
    <t>Duly completed registrable transfers received by the Company's Registrar up to 5.00 p.m. on 10 May 2002 will be registered before entitlement to the dividend is determined. The dividend will be paid on 17 May 2002.</t>
  </si>
  <si>
    <t>Shares deposited into the Depositor's Securities account before 12.30 p.m. on 8 May 2002 (in respect of           shares which are exempted from mandatory deposit);</t>
  </si>
  <si>
    <t>Shares transferred into the Depositor's Securities Account before 12.30 p.m. on 10 May 2002 in respect of ordinary transfer; and</t>
  </si>
  <si>
    <t>Prospects for the remaining period to the end of the financial year</t>
  </si>
  <si>
    <t xml:space="preserve">                   -</t>
  </si>
  <si>
    <t>Loss on sale of unquoted investments</t>
  </si>
  <si>
    <t>Loss on sale of properties</t>
  </si>
  <si>
    <t>Profit/(Loss) before tax (RM'000)</t>
  </si>
  <si>
    <t>FOR THE FINANCIAL QUARTER ENDED 31 MARCH 2002</t>
  </si>
  <si>
    <t>The Group's unaudited results for the financial quarter ended 31 March 2002 are summarised as below:</t>
  </si>
  <si>
    <t>QUARTER 1</t>
  </si>
  <si>
    <t>3 MONTHS</t>
  </si>
  <si>
    <t>(i)   Basic (based on 352,237,366 ordinary</t>
  </si>
  <si>
    <t xml:space="preserve">(ii)  Fully diluted (based on adjusted earnings </t>
  </si>
  <si>
    <t xml:space="preserve">      31 March 2002 on 441,219,500 ordinary</t>
  </si>
  <si>
    <t xml:space="preserve">      shares) (sen)</t>
  </si>
  <si>
    <t>Calculation of fully diluted earnings per share is not applicable for 2001 as the effect is anti-dilutive.</t>
  </si>
  <si>
    <t>(UNAUDITED)</t>
  </si>
  <si>
    <t>31.03.02</t>
  </si>
  <si>
    <t xml:space="preserve">  Under/(Over) provision in respect of previous years</t>
  </si>
  <si>
    <t xml:space="preserve">The lower effective tax rate compared to the statutory tax rate is mainly due to gain on disposal of investment which is not taxable. </t>
  </si>
  <si>
    <t>Profit on Sale of Unquoted Investments and/or Properties</t>
  </si>
  <si>
    <t>There was no sale of unquoted investments or properties during the quarter.</t>
  </si>
  <si>
    <t>Quarter 1,</t>
  </si>
  <si>
    <t>Total Profit on Disposal</t>
  </si>
  <si>
    <t>Investments in quoted shares as at 31 March 2002 were as follows:</t>
  </si>
  <si>
    <t>There were no changes in the composition of the Group for the current financial year to date.</t>
  </si>
  <si>
    <t>There were no share buy-backs for the current financial year to date.</t>
  </si>
  <si>
    <t>The Group borrowings as at 31 March 2002 were as follows:</t>
  </si>
  <si>
    <t>No dividend was declared in the first quarter of 2002.</t>
  </si>
  <si>
    <t>Overall, the Group's profits are expected to improve compared to 2001 as the economy continues to recover.</t>
  </si>
  <si>
    <t xml:space="preserve">      of RM13,403,000 for 3 months ended</t>
  </si>
  <si>
    <t xml:space="preserve">Profit before tax for the quarter was 190% higher compared to the corresponding quarter in 2001. This was mainly due to higher profits from the sale of fertilizers and investments. </t>
  </si>
  <si>
    <t xml:space="preserve">Revenue for Quarter 1, 2002 increased by 10% compared to Quarter 4, 2001 due mainly to higher revenue from the Fertilizers division as a result of steady palm oil prices. This, together with profit on sale of investments totalling RM9.7 million contributed to the 5 fold increase in current quarter's profits compared to the preceding quarter. </t>
  </si>
  <si>
    <t>16 May 2002</t>
  </si>
  <si>
    <t>Contingent liabilities of the Company as at 13 May 2002 (the latest practicable date which is not earlier than 7 days from the date of issue of this quarterly report) comprise the following:</t>
  </si>
  <si>
    <t>The Group did not have any financial instruments with off balance sheet risk as at 13 May 2002, the latest practicable date which is not earlier than 7 days from the date of issue of this quarterly report.</t>
  </si>
  <si>
    <t>The Group is not engaged in any material litigation as at 13 May 2002, the latest practicable date which is not earlier than 7 days from the date of issue of this quarterly report.</t>
  </si>
  <si>
    <t>The results for the current financial year to date have not been affected by any transaction or event of a material or unusual nature which has arisen between 31 March 2002 and 13 May 2002, the latest practicable date which is not earlier than 7 days from the date of issue of this quarterly report.</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</si>
</sst>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0.00_ ;[Red]\-#,##0.00\ "/>
    <numFmt numFmtId="179" formatCode="#,##0_ ;[Red]\-#,##0\ "/>
    <numFmt numFmtId="180" formatCode="00000"/>
    <numFmt numFmtId="181" formatCode="0_ ;[Red]\-0\ "/>
    <numFmt numFmtId="182" formatCode="#,##0_ ;[Red]\(#,##0\)"/>
    <numFmt numFmtId="183" formatCode="#,##0.0000"/>
    <numFmt numFmtId="184" formatCode="0.0"/>
    <numFmt numFmtId="185" formatCode="#,##0.0_ ;[Red]\-#,##0.0"/>
    <numFmt numFmtId="186" formatCode="_-* #,##0.0_-;\-* #,##0.0_-;_-* &quot;-&quot;??_-;_-@_-"/>
    <numFmt numFmtId="187" formatCode="_-* #,##0_-;\-* #,##0_-;_-* &quot;-&quot;??_-;_-@_-"/>
    <numFmt numFmtId="188" formatCode="0.00000000"/>
    <numFmt numFmtId="189" formatCode="0.0000000"/>
    <numFmt numFmtId="190" formatCode="0.000000"/>
    <numFmt numFmtId="191" formatCode="0.00000"/>
    <numFmt numFmtId="192" formatCode="0.0000"/>
    <numFmt numFmtId="193" formatCode="0.000"/>
    <numFmt numFmtId="194" formatCode="#,##0.000"/>
    <numFmt numFmtId="195" formatCode="#,##0.0"/>
    <numFmt numFmtId="196" formatCode="#,##0.0_);[Red]\(#,##0.0\)"/>
    <numFmt numFmtId="197" formatCode="#,##0.00_ ;[Red]\-#,##0.00"/>
    <numFmt numFmtId="198" formatCode="m/d/yyyy"/>
  </numFmts>
  <fonts count="6">
    <font>
      <sz val="10"/>
      <name val="Book Antiqua"/>
      <family val="0"/>
    </font>
    <font>
      <sz val="12"/>
      <name val="Times New Roman"/>
      <family val="1"/>
    </font>
    <font>
      <b/>
      <sz val="12"/>
      <name val="Times New Roman"/>
      <family val="1"/>
    </font>
    <font>
      <sz val="12"/>
      <color indexed="10"/>
      <name val="Times New Roman"/>
      <family val="1"/>
    </font>
    <font>
      <b/>
      <sz val="12"/>
      <color indexed="8"/>
      <name val="Times New Roman"/>
      <family val="1"/>
    </font>
    <font>
      <sz val="12"/>
      <color indexed="8"/>
      <name val="Times New Roman"/>
      <family val="1"/>
    </font>
  </fonts>
  <fills count="2">
    <fill>
      <patternFill/>
    </fill>
    <fill>
      <patternFill patternType="gray125"/>
    </fill>
  </fills>
  <borders count="19">
    <border>
      <left/>
      <right/>
      <top/>
      <bottom/>
      <diagonal/>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55">
    <xf numFmtId="0" fontId="0" fillId="0" borderId="0" xfId="0" applyAlignment="1">
      <alignment/>
    </xf>
    <xf numFmtId="0" fontId="1" fillId="0" borderId="0" xfId="0" applyFont="1" applyAlignment="1">
      <alignment/>
    </xf>
    <xf numFmtId="3" fontId="1" fillId="0" borderId="0" xfId="0" applyNumberFormat="1" applyFont="1" applyAlignment="1">
      <alignment/>
    </xf>
    <xf numFmtId="0" fontId="1" fillId="0" borderId="0" xfId="0" applyFont="1" applyAlignment="1">
      <alignment wrapText="1"/>
    </xf>
    <xf numFmtId="0" fontId="2" fillId="0" borderId="0" xfId="0" applyFont="1" applyAlignment="1">
      <alignment/>
    </xf>
    <xf numFmtId="0" fontId="2" fillId="0" borderId="0" xfId="0" applyFont="1" applyAlignment="1">
      <alignment horizontal="center"/>
    </xf>
    <xf numFmtId="0" fontId="1" fillId="0" borderId="0" xfId="0" applyFont="1" applyAlignment="1">
      <alignment horizontal="center"/>
    </xf>
    <xf numFmtId="0" fontId="1" fillId="0" borderId="0" xfId="0" applyFont="1" applyAlignment="1">
      <alignment vertical="top" wrapText="1"/>
    </xf>
    <xf numFmtId="0" fontId="1" fillId="0" borderId="1" xfId="0" applyFont="1" applyBorder="1" applyAlignment="1">
      <alignment/>
    </xf>
    <xf numFmtId="0" fontId="1" fillId="0" borderId="2" xfId="0" applyFont="1" applyBorder="1" applyAlignment="1">
      <alignment/>
    </xf>
    <xf numFmtId="0" fontId="1" fillId="0" borderId="0" xfId="0" applyFont="1" applyBorder="1" applyAlignment="1">
      <alignment/>
    </xf>
    <xf numFmtId="179" fontId="1" fillId="0" borderId="0" xfId="0" applyNumberFormat="1" applyFont="1" applyBorder="1" applyAlignment="1">
      <alignment/>
    </xf>
    <xf numFmtId="0" fontId="1" fillId="0" borderId="0" xfId="0" applyFont="1" applyAlignment="1">
      <alignment horizontal="right"/>
    </xf>
    <xf numFmtId="0" fontId="1" fillId="0" borderId="0" xfId="0" applyFont="1" applyAlignment="1">
      <alignment horizontal="right" vertical="top"/>
    </xf>
    <xf numFmtId="0" fontId="1" fillId="0" borderId="0" xfId="0" applyFont="1" applyAlignment="1">
      <alignment horizontal="right" vertical="top" wrapText="1"/>
    </xf>
    <xf numFmtId="179" fontId="1" fillId="0" borderId="0" xfId="0" applyNumberFormat="1" applyFont="1" applyAlignment="1">
      <alignment/>
    </xf>
    <xf numFmtId="0" fontId="1" fillId="0" borderId="0" xfId="0" applyFont="1" applyAlignment="1">
      <alignment horizontal="left"/>
    </xf>
    <xf numFmtId="15" fontId="1" fillId="0" borderId="0" xfId="0" applyNumberFormat="1" applyFont="1" applyAlignment="1">
      <alignment/>
    </xf>
    <xf numFmtId="3" fontId="1" fillId="0" borderId="3" xfId="0" applyNumberFormat="1" applyFont="1" applyBorder="1" applyAlignment="1">
      <alignment/>
    </xf>
    <xf numFmtId="182" fontId="2" fillId="0" borderId="2" xfId="0" applyNumberFormat="1" applyFont="1" applyBorder="1" applyAlignment="1">
      <alignment/>
    </xf>
    <xf numFmtId="182" fontId="2" fillId="0" borderId="0" xfId="0" applyNumberFormat="1" applyFont="1" applyBorder="1" applyAlignment="1">
      <alignment/>
    </xf>
    <xf numFmtId="182" fontId="1" fillId="0" borderId="2" xfId="0" applyNumberFormat="1" applyFont="1" applyBorder="1" applyAlignment="1">
      <alignment/>
    </xf>
    <xf numFmtId="182" fontId="1" fillId="0" borderId="0" xfId="0" applyNumberFormat="1" applyFont="1" applyBorder="1" applyAlignment="1">
      <alignment/>
    </xf>
    <xf numFmtId="182" fontId="1" fillId="0" borderId="1" xfId="0" applyNumberFormat="1" applyFont="1" applyBorder="1" applyAlignment="1">
      <alignment/>
    </xf>
    <xf numFmtId="182" fontId="1" fillId="0" borderId="0" xfId="0" applyNumberFormat="1" applyFont="1" applyAlignment="1">
      <alignment/>
    </xf>
    <xf numFmtId="182" fontId="2" fillId="0" borderId="4" xfId="0" applyNumberFormat="1" applyFont="1" applyBorder="1" applyAlignment="1">
      <alignment/>
    </xf>
    <xf numFmtId="182" fontId="2" fillId="0" borderId="5" xfId="0" applyNumberFormat="1" applyFont="1" applyBorder="1" applyAlignment="1">
      <alignment/>
    </xf>
    <xf numFmtId="182" fontId="1" fillId="0" borderId="4" xfId="0" applyNumberFormat="1" applyFont="1" applyBorder="1" applyAlignment="1">
      <alignment/>
    </xf>
    <xf numFmtId="182" fontId="1" fillId="0" borderId="6" xfId="0" applyNumberFormat="1" applyFont="1" applyBorder="1" applyAlignment="1">
      <alignment/>
    </xf>
    <xf numFmtId="182" fontId="2" fillId="0" borderId="7" xfId="0" applyNumberFormat="1" applyFont="1" applyBorder="1" applyAlignment="1">
      <alignment/>
    </xf>
    <xf numFmtId="182" fontId="2" fillId="0" borderId="8" xfId="0" applyNumberFormat="1" applyFont="1" applyBorder="1" applyAlignment="1">
      <alignment/>
    </xf>
    <xf numFmtId="182" fontId="1" fillId="0" borderId="7" xfId="0" applyNumberFormat="1" applyFont="1" applyBorder="1" applyAlignment="1">
      <alignment/>
    </xf>
    <xf numFmtId="182" fontId="1" fillId="0" borderId="9" xfId="0" applyNumberFormat="1" applyFont="1" applyBorder="1" applyAlignment="1">
      <alignment/>
    </xf>
    <xf numFmtId="182" fontId="1" fillId="0" borderId="0" xfId="0" applyNumberFormat="1" applyFont="1" applyAlignment="1">
      <alignment vertical="top" wrapText="1"/>
    </xf>
    <xf numFmtId="182" fontId="2" fillId="0" borderId="2" xfId="0" applyNumberFormat="1" applyFont="1" applyBorder="1" applyAlignment="1">
      <alignment/>
    </xf>
    <xf numFmtId="182" fontId="2" fillId="0" borderId="0" xfId="0" applyNumberFormat="1" applyFont="1" applyBorder="1" applyAlignment="1">
      <alignment/>
    </xf>
    <xf numFmtId="182" fontId="1" fillId="0" borderId="0" xfId="0" applyNumberFormat="1" applyFont="1" applyBorder="1" applyAlignment="1">
      <alignment/>
    </xf>
    <xf numFmtId="182" fontId="1" fillId="0" borderId="1" xfId="0" applyNumberFormat="1" applyFont="1" applyBorder="1" applyAlignment="1">
      <alignment/>
    </xf>
    <xf numFmtId="182" fontId="1" fillId="0" borderId="5" xfId="0" applyNumberFormat="1" applyFont="1" applyBorder="1" applyAlignment="1">
      <alignment/>
    </xf>
    <xf numFmtId="182" fontId="2" fillId="0" borderId="0" xfId="0" applyNumberFormat="1" applyFont="1" applyAlignment="1">
      <alignment/>
    </xf>
    <xf numFmtId="182" fontId="2" fillId="0" borderId="10" xfId="0" applyNumberFormat="1" applyFont="1" applyBorder="1" applyAlignment="1">
      <alignment/>
    </xf>
    <xf numFmtId="182" fontId="1" fillId="0" borderId="10" xfId="0" applyNumberFormat="1" applyFont="1" applyBorder="1" applyAlignment="1">
      <alignment/>
    </xf>
    <xf numFmtId="182" fontId="2" fillId="0" borderId="3" xfId="0" applyNumberFormat="1" applyFont="1" applyBorder="1" applyAlignment="1">
      <alignment/>
    </xf>
    <xf numFmtId="182" fontId="1" fillId="0" borderId="3" xfId="0" applyNumberFormat="1" applyFont="1" applyBorder="1" applyAlignment="1">
      <alignment/>
    </xf>
    <xf numFmtId="182" fontId="2" fillId="0" borderId="11" xfId="0" applyNumberFormat="1" applyFont="1" applyBorder="1" applyAlignment="1">
      <alignment/>
    </xf>
    <xf numFmtId="182" fontId="1" fillId="0" borderId="11" xfId="0" applyNumberFormat="1" applyFont="1" applyBorder="1" applyAlignment="1">
      <alignment/>
    </xf>
    <xf numFmtId="0" fontId="1" fillId="0" borderId="5" xfId="0" applyFont="1" applyBorder="1" applyAlignment="1">
      <alignment/>
    </xf>
    <xf numFmtId="0" fontId="1" fillId="0" borderId="12" xfId="0" applyFont="1" applyBorder="1" applyAlignment="1">
      <alignment horizontal="center"/>
    </xf>
    <xf numFmtId="0" fontId="1" fillId="0" borderId="12" xfId="0" applyFont="1" applyBorder="1" applyAlignment="1">
      <alignment/>
    </xf>
    <xf numFmtId="0" fontId="1" fillId="0" borderId="13" xfId="0" applyFont="1" applyBorder="1" applyAlignment="1">
      <alignment horizontal="center"/>
    </xf>
    <xf numFmtId="0" fontId="1" fillId="0" borderId="14"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3" xfId="0" applyFont="1" applyBorder="1" applyAlignment="1">
      <alignment/>
    </xf>
    <xf numFmtId="3" fontId="1" fillId="0" borderId="5" xfId="0" applyNumberFormat="1" applyFont="1" applyBorder="1" applyAlignment="1">
      <alignment/>
    </xf>
    <xf numFmtId="0" fontId="1" fillId="0" borderId="7" xfId="0" applyFont="1" applyBorder="1" applyAlignment="1">
      <alignment horizontal="center"/>
    </xf>
    <xf numFmtId="0" fontId="1" fillId="0" borderId="9" xfId="0" applyFont="1" applyBorder="1" applyAlignment="1">
      <alignment horizontal="center"/>
    </xf>
    <xf numFmtId="0" fontId="1" fillId="0" borderId="0" xfId="0" applyFont="1" applyAlignment="1">
      <alignment/>
    </xf>
    <xf numFmtId="184" fontId="2" fillId="0" borderId="4" xfId="0" applyNumberFormat="1" applyFont="1" applyBorder="1" applyAlignment="1">
      <alignment/>
    </xf>
    <xf numFmtId="184" fontId="2" fillId="0" borderId="5" xfId="0" applyNumberFormat="1" applyFont="1" applyBorder="1" applyAlignment="1">
      <alignment/>
    </xf>
    <xf numFmtId="184" fontId="1" fillId="0" borderId="4" xfId="0" applyNumberFormat="1" applyFont="1" applyBorder="1" applyAlignment="1">
      <alignment/>
    </xf>
    <xf numFmtId="184" fontId="1" fillId="0" borderId="5" xfId="0" applyNumberFormat="1" applyFont="1" applyBorder="1" applyAlignment="1">
      <alignment/>
    </xf>
    <xf numFmtId="182" fontId="1" fillId="0" borderId="2" xfId="0" applyNumberFormat="1" applyFont="1" applyBorder="1" applyAlignment="1">
      <alignment horizontal="right"/>
    </xf>
    <xf numFmtId="185" fontId="2" fillId="0" borderId="2" xfId="0" applyNumberFormat="1" applyFont="1" applyBorder="1" applyAlignment="1">
      <alignment/>
    </xf>
    <xf numFmtId="185" fontId="2" fillId="0" borderId="0" xfId="0" applyNumberFormat="1" applyFont="1" applyBorder="1" applyAlignment="1">
      <alignment/>
    </xf>
    <xf numFmtId="185" fontId="1" fillId="0" borderId="2" xfId="0" applyNumberFormat="1" applyFont="1" applyBorder="1" applyAlignment="1">
      <alignment/>
    </xf>
    <xf numFmtId="185" fontId="1" fillId="0" borderId="0" xfId="0" applyNumberFormat="1" applyFont="1" applyBorder="1" applyAlignment="1">
      <alignment/>
    </xf>
    <xf numFmtId="185" fontId="1" fillId="0" borderId="1" xfId="0" applyNumberFormat="1" applyFont="1" applyBorder="1" applyAlignment="1">
      <alignment/>
    </xf>
    <xf numFmtId="0" fontId="1" fillId="0" borderId="9" xfId="0" applyFont="1" applyBorder="1" applyAlignment="1">
      <alignment/>
    </xf>
    <xf numFmtId="0" fontId="1" fillId="0" borderId="0" xfId="0" applyNumberFormat="1" applyFont="1" applyAlignment="1" quotePrefix="1">
      <alignment horizontal="right"/>
    </xf>
    <xf numFmtId="3" fontId="1" fillId="0" borderId="2" xfId="0" applyNumberFormat="1" applyFont="1" applyBorder="1" applyAlignment="1">
      <alignment horizontal="right"/>
    </xf>
    <xf numFmtId="0" fontId="1" fillId="0" borderId="0" xfId="0" applyFont="1" applyAlignment="1">
      <alignment horizontal="left" vertical="top" wrapText="1"/>
    </xf>
    <xf numFmtId="0" fontId="2" fillId="0" borderId="0" xfId="0" applyFont="1" applyAlignment="1">
      <alignment vertical="top"/>
    </xf>
    <xf numFmtId="0" fontId="1" fillId="0" borderId="0" xfId="0" applyFont="1" applyBorder="1" applyAlignment="1">
      <alignment horizontal="center"/>
    </xf>
    <xf numFmtId="0" fontId="1" fillId="0" borderId="7" xfId="0" applyFont="1" applyBorder="1" applyAlignment="1">
      <alignment/>
    </xf>
    <xf numFmtId="0" fontId="1" fillId="0" borderId="8" xfId="0" applyFont="1" applyBorder="1" applyAlignment="1">
      <alignment/>
    </xf>
    <xf numFmtId="0" fontId="1" fillId="0" borderId="2" xfId="0" applyFont="1" applyBorder="1" applyAlignment="1">
      <alignment horizontal="center" vertical="top" wrapText="1"/>
    </xf>
    <xf numFmtId="182" fontId="1" fillId="0" borderId="12" xfId="0" applyNumberFormat="1" applyFont="1" applyBorder="1" applyAlignment="1">
      <alignment/>
    </xf>
    <xf numFmtId="182" fontId="1" fillId="0" borderId="15" xfId="0" applyNumberFormat="1" applyFont="1" applyBorder="1" applyAlignment="1">
      <alignment/>
    </xf>
    <xf numFmtId="182" fontId="1" fillId="0" borderId="16" xfId="0" applyNumberFormat="1" applyFont="1" applyBorder="1" applyAlignment="1">
      <alignment/>
    </xf>
    <xf numFmtId="0" fontId="1" fillId="0" borderId="16" xfId="0" applyFont="1" applyBorder="1" applyAlignment="1">
      <alignment horizontal="center" vertical="center"/>
    </xf>
    <xf numFmtId="0" fontId="1" fillId="0" borderId="10" xfId="0" applyFont="1" applyBorder="1" applyAlignment="1">
      <alignment horizontal="center" vertical="center"/>
    </xf>
    <xf numFmtId="0" fontId="1" fillId="0" borderId="16" xfId="0" applyFont="1" applyBorder="1" applyAlignment="1">
      <alignment horizontal="center" vertical="center" wrapText="1"/>
    </xf>
    <xf numFmtId="0" fontId="1" fillId="0" borderId="10" xfId="0" applyFont="1" applyBorder="1" applyAlignment="1">
      <alignment horizontal="right" vertical="center"/>
    </xf>
    <xf numFmtId="0" fontId="1" fillId="0" borderId="15" xfId="0" applyFont="1" applyBorder="1" applyAlignment="1">
      <alignment horizontal="center" vertical="center" wrapText="1"/>
    </xf>
    <xf numFmtId="0" fontId="1" fillId="0" borderId="12" xfId="0" applyFont="1" applyBorder="1" applyAlignment="1">
      <alignment horizontal="center" vertical="top" wrapText="1"/>
    </xf>
    <xf numFmtId="49" fontId="1" fillId="0" borderId="0" xfId="0" applyNumberFormat="1" applyFont="1" applyAlignment="1">
      <alignment/>
    </xf>
    <xf numFmtId="0" fontId="2" fillId="0" borderId="0" xfId="0" applyFont="1" applyAlignment="1" quotePrefix="1">
      <alignment horizontal="center"/>
    </xf>
    <xf numFmtId="3" fontId="1" fillId="0" borderId="0" xfId="0" applyNumberFormat="1" applyFont="1" applyBorder="1" applyAlignment="1">
      <alignment/>
    </xf>
    <xf numFmtId="0" fontId="1" fillId="0" borderId="0" xfId="0" applyFont="1" applyAlignment="1">
      <alignment vertical="top"/>
    </xf>
    <xf numFmtId="0" fontId="1" fillId="0" borderId="17" xfId="0" applyFont="1" applyBorder="1" applyAlignment="1">
      <alignment/>
    </xf>
    <xf numFmtId="0" fontId="1" fillId="0" borderId="18" xfId="0" applyFont="1" applyBorder="1" applyAlignment="1">
      <alignment/>
    </xf>
    <xf numFmtId="184" fontId="1" fillId="0" borderId="6" xfId="0" applyNumberFormat="1" applyFont="1" applyBorder="1" applyAlignment="1">
      <alignment/>
    </xf>
    <xf numFmtId="182" fontId="2" fillId="0" borderId="1" xfId="0" applyNumberFormat="1" applyFont="1" applyBorder="1" applyAlignment="1">
      <alignment horizontal="center"/>
    </xf>
    <xf numFmtId="0" fontId="0" fillId="0" borderId="1" xfId="0" applyBorder="1" applyAlignment="1">
      <alignment/>
    </xf>
    <xf numFmtId="4" fontId="1" fillId="0" borderId="12" xfId="0" applyNumberFormat="1" applyFont="1" applyBorder="1" applyAlignment="1">
      <alignment horizontal="center"/>
    </xf>
    <xf numFmtId="0" fontId="1" fillId="0" borderId="0" xfId="0" applyNumberFormat="1" applyFont="1" applyAlignment="1">
      <alignment horizontal="right" vertical="top"/>
    </xf>
    <xf numFmtId="182" fontId="2" fillId="0" borderId="2" xfId="0" applyNumberFormat="1" applyFont="1" applyBorder="1" applyAlignment="1">
      <alignment horizontal="right"/>
    </xf>
    <xf numFmtId="185" fontId="1" fillId="0" borderId="1" xfId="0" applyNumberFormat="1" applyFont="1" applyBorder="1" applyAlignment="1">
      <alignment horizontal="center"/>
    </xf>
    <xf numFmtId="182" fontId="1" fillId="0" borderId="1" xfId="0" applyNumberFormat="1" applyFont="1" applyBorder="1" applyAlignment="1">
      <alignment horizontal="center"/>
    </xf>
    <xf numFmtId="197" fontId="1" fillId="0" borderId="2" xfId="0" applyNumberFormat="1" applyFont="1" applyBorder="1" applyAlignment="1">
      <alignment/>
    </xf>
    <xf numFmtId="197" fontId="2" fillId="0" borderId="2" xfId="0" applyNumberFormat="1" applyFont="1" applyBorder="1" applyAlignment="1">
      <alignment/>
    </xf>
    <xf numFmtId="197" fontId="1" fillId="0" borderId="2" xfId="0" applyNumberFormat="1" applyFont="1" applyBorder="1" applyAlignment="1">
      <alignment horizontal="right"/>
    </xf>
    <xf numFmtId="196" fontId="2" fillId="0" borderId="2" xfId="0" applyNumberFormat="1" applyFont="1" applyBorder="1" applyAlignment="1">
      <alignment horizontal="right"/>
    </xf>
    <xf numFmtId="185" fontId="2" fillId="0" borderId="0" xfId="0" applyNumberFormat="1" applyFont="1" applyBorder="1" applyAlignment="1">
      <alignment horizontal="right"/>
    </xf>
    <xf numFmtId="185" fontId="1" fillId="0" borderId="1" xfId="0" applyNumberFormat="1" applyFont="1" applyBorder="1" applyAlignment="1">
      <alignment horizontal="right"/>
    </xf>
    <xf numFmtId="185" fontId="2" fillId="0" borderId="2" xfId="0" applyNumberFormat="1" applyFont="1" applyBorder="1" applyAlignment="1">
      <alignment horizontal="right"/>
    </xf>
    <xf numFmtId="0" fontId="1" fillId="0" borderId="0" xfId="0" applyFont="1" applyAlignment="1">
      <alignment horizontal="left" vertical="top"/>
    </xf>
    <xf numFmtId="37" fontId="1" fillId="0" borderId="0" xfId="15" applyNumberFormat="1" applyFont="1" applyAlignment="1">
      <alignment horizontal="right" vertical="top" wrapText="1"/>
    </xf>
    <xf numFmtId="37" fontId="1" fillId="0" borderId="3" xfId="0" applyNumberFormat="1" applyFont="1" applyBorder="1" applyAlignment="1">
      <alignment horizontal="right" vertical="top" wrapText="1"/>
    </xf>
    <xf numFmtId="37" fontId="1" fillId="0" borderId="0" xfId="0" applyNumberFormat="1" applyFont="1" applyBorder="1" applyAlignment="1">
      <alignment horizontal="right" vertical="top" wrapText="1"/>
    </xf>
    <xf numFmtId="0" fontId="3" fillId="0" borderId="0" xfId="0" applyFont="1" applyAlignment="1">
      <alignment/>
    </xf>
    <xf numFmtId="0" fontId="3" fillId="0" borderId="0" xfId="0" applyFont="1" applyAlignment="1">
      <alignment horizontal="left" vertical="top" wrapText="1"/>
    </xf>
    <xf numFmtId="0" fontId="4" fillId="0" borderId="0" xfId="0" applyFont="1" applyAlignment="1">
      <alignment/>
    </xf>
    <xf numFmtId="0" fontId="5" fillId="0" borderId="0" xfId="0" applyFont="1" applyAlignment="1">
      <alignment/>
    </xf>
    <xf numFmtId="40" fontId="2" fillId="0" borderId="2" xfId="0" applyNumberFormat="1" applyFont="1" applyBorder="1" applyAlignment="1">
      <alignment horizontal="right"/>
    </xf>
    <xf numFmtId="37" fontId="1" fillId="0" borderId="0" xfId="0" applyNumberFormat="1" applyFont="1" applyAlignment="1">
      <alignment/>
    </xf>
    <xf numFmtId="37" fontId="1" fillId="0" borderId="0" xfId="0" applyNumberFormat="1" applyFont="1" applyAlignment="1" quotePrefix="1">
      <alignment horizontal="left"/>
    </xf>
    <xf numFmtId="0" fontId="1" fillId="0" borderId="0" xfId="0" applyNumberFormat="1" applyFont="1" applyAlignment="1">
      <alignment/>
    </xf>
    <xf numFmtId="179" fontId="1" fillId="0" borderId="0" xfId="0" applyNumberFormat="1" applyFont="1" applyAlignment="1" quotePrefix="1">
      <alignment horizontal="left"/>
    </xf>
    <xf numFmtId="185" fontId="1" fillId="0" borderId="0" xfId="0" applyNumberFormat="1" applyFont="1" applyBorder="1" applyAlignment="1">
      <alignment horizontal="right"/>
    </xf>
    <xf numFmtId="197" fontId="2" fillId="0" borderId="2" xfId="0" applyNumberFormat="1" applyFont="1" applyBorder="1" applyAlignment="1">
      <alignment horizontal="right"/>
    </xf>
    <xf numFmtId="0" fontId="1" fillId="0" borderId="0" xfId="0" applyFont="1" applyAlignment="1">
      <alignment horizontal="left" vertical="top"/>
    </xf>
    <xf numFmtId="0" fontId="0" fillId="0" borderId="0" xfId="0" applyAlignment="1">
      <alignment horizontal="left" vertical="top"/>
    </xf>
    <xf numFmtId="182" fontId="2" fillId="0" borderId="2" xfId="0" applyNumberFormat="1" applyFont="1" applyBorder="1" applyAlignment="1">
      <alignment horizontal="center"/>
    </xf>
    <xf numFmtId="182" fontId="2" fillId="0" borderId="1" xfId="0" applyNumberFormat="1" applyFont="1" applyBorder="1" applyAlignment="1">
      <alignment horizontal="center"/>
    </xf>
    <xf numFmtId="182" fontId="1" fillId="0" borderId="2" xfId="0" applyNumberFormat="1" applyFont="1" applyBorder="1" applyAlignment="1">
      <alignment horizontal="center"/>
    </xf>
    <xf numFmtId="182" fontId="1" fillId="0" borderId="1" xfId="0" applyNumberFormat="1"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7" xfId="0" applyFont="1" applyBorder="1" applyAlignment="1">
      <alignment horizontal="center"/>
    </xf>
    <xf numFmtId="0" fontId="1" fillId="0" borderId="9" xfId="0" applyFont="1" applyBorder="1" applyAlignment="1">
      <alignment horizontal="center"/>
    </xf>
    <xf numFmtId="0" fontId="2" fillId="0" borderId="17" xfId="0" applyFont="1" applyBorder="1" applyAlignment="1">
      <alignment horizontal="center"/>
    </xf>
    <xf numFmtId="0" fontId="2" fillId="0" borderId="11" xfId="0" applyFont="1" applyBorder="1" applyAlignment="1">
      <alignment horizontal="center"/>
    </xf>
    <xf numFmtId="0" fontId="2" fillId="0" borderId="9" xfId="0" applyFont="1" applyBorder="1" applyAlignment="1">
      <alignment horizontal="center"/>
    </xf>
    <xf numFmtId="0" fontId="2" fillId="0" borderId="18" xfId="0" applyFont="1" applyBorder="1" applyAlignment="1">
      <alignment horizontal="center"/>
    </xf>
    <xf numFmtId="0" fontId="2" fillId="0" borderId="17" xfId="0" applyFont="1"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0" borderId="0" xfId="0" applyFont="1" applyAlignment="1">
      <alignment horizontal="center"/>
    </xf>
    <xf numFmtId="0" fontId="1" fillId="0" borderId="0" xfId="0" applyFont="1" applyAlignment="1">
      <alignment horizontal="left" vertical="top" wrapText="1"/>
    </xf>
    <xf numFmtId="0" fontId="5" fillId="0" borderId="0" xfId="0" applyFont="1" applyAlignment="1">
      <alignment horizontal="left" vertical="top" wrapText="1"/>
    </xf>
    <xf numFmtId="0" fontId="2" fillId="0" borderId="0" xfId="0" applyFont="1" applyAlignment="1" quotePrefix="1">
      <alignment horizontal="center"/>
    </xf>
    <xf numFmtId="0" fontId="2" fillId="0" borderId="0" xfId="0" applyFont="1" applyAlignment="1">
      <alignment horizontal="left" vertical="top" wrapText="1"/>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left"/>
    </xf>
    <xf numFmtId="0" fontId="1" fillId="0" borderId="0" xfId="0" applyFont="1" applyAlignment="1">
      <alignment vertical="top"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76200</xdr:colOff>
      <xdr:row>0</xdr:row>
      <xdr:rowOff>142875</xdr:rowOff>
    </xdr:from>
    <xdr:to>
      <xdr:col>3</xdr:col>
      <xdr:colOff>561975</xdr:colOff>
      <xdr:row>3</xdr:row>
      <xdr:rowOff>9525</xdr:rowOff>
    </xdr:to>
    <xdr:pic>
      <xdr:nvPicPr>
        <xdr:cNvPr id="1" name="Picture 2"/>
        <xdr:cNvPicPr preferRelativeResize="1">
          <a:picLocks noChangeAspect="1"/>
        </xdr:cNvPicPr>
      </xdr:nvPicPr>
      <xdr:blipFill>
        <a:blip r:embed="rId1"/>
        <a:stretch>
          <a:fillRect/>
        </a:stretch>
      </xdr:blipFill>
      <xdr:spPr>
        <a:xfrm>
          <a:off x="3590925" y="142875"/>
          <a:ext cx="48577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5:M72"/>
  <sheetViews>
    <sheetView zoomScale="80" zoomScaleNormal="80" workbookViewId="0" topLeftCell="A52">
      <selection activeCell="A3" sqref="A3"/>
    </sheetView>
  </sheetViews>
  <sheetFormatPr defaultColWidth="9.140625" defaultRowHeight="13.5"/>
  <cols>
    <col min="1" max="1" width="5.7109375" style="1" customWidth="1"/>
    <col min="2" max="2" width="1.7109375" style="1" customWidth="1"/>
    <col min="3" max="3" width="45.28125" style="1" customWidth="1"/>
    <col min="4" max="4" width="8.8515625" style="1" customWidth="1"/>
    <col min="5" max="5" width="11.7109375" style="1" customWidth="1"/>
    <col min="6" max="6" width="1.7109375" style="1" customWidth="1"/>
    <col min="7" max="7" width="11.7109375" style="1" customWidth="1"/>
    <col min="8" max="8" width="1.7109375" style="1" customWidth="1"/>
    <col min="9" max="9" width="11.7109375" style="1" customWidth="1"/>
    <col min="10" max="10" width="1.7109375" style="1" customWidth="1"/>
    <col min="11" max="11" width="11.7109375" style="1" customWidth="1"/>
    <col min="12" max="12" width="1.7109375" style="1" customWidth="1"/>
    <col min="13" max="16384" width="9.140625" style="1" customWidth="1"/>
  </cols>
  <sheetData>
    <row r="1" ht="15.75"/>
    <row r="2" ht="15.75"/>
    <row r="3" ht="15.75"/>
    <row r="4" ht="5.25" customHeight="1"/>
    <row r="5" spans="1:12" ht="15.75">
      <c r="A5" s="142" t="s">
        <v>0</v>
      </c>
      <c r="B5" s="142"/>
      <c r="C5" s="142"/>
      <c r="D5" s="142"/>
      <c r="E5" s="142"/>
      <c r="F5" s="142"/>
      <c r="G5" s="142"/>
      <c r="H5" s="142"/>
      <c r="I5" s="142"/>
      <c r="J5" s="142"/>
      <c r="K5" s="142"/>
      <c r="L5" s="142"/>
    </row>
    <row r="6" spans="1:12" ht="15.75">
      <c r="A6" s="142" t="s">
        <v>1</v>
      </c>
      <c r="B6" s="142"/>
      <c r="C6" s="142"/>
      <c r="D6" s="142"/>
      <c r="E6" s="142"/>
      <c r="F6" s="142"/>
      <c r="G6" s="142"/>
      <c r="H6" s="142"/>
      <c r="I6" s="142"/>
      <c r="J6" s="142"/>
      <c r="K6" s="142"/>
      <c r="L6" s="142"/>
    </row>
    <row r="7" ht="9.75" customHeight="1"/>
    <row r="8" spans="1:12" ht="15.75">
      <c r="A8" s="142" t="s">
        <v>2</v>
      </c>
      <c r="B8" s="142"/>
      <c r="C8" s="142"/>
      <c r="D8" s="142"/>
      <c r="E8" s="142"/>
      <c r="F8" s="142"/>
      <c r="G8" s="142"/>
      <c r="H8" s="142"/>
      <c r="I8" s="142"/>
      <c r="J8" s="142"/>
      <c r="K8" s="142"/>
      <c r="L8" s="142"/>
    </row>
    <row r="9" spans="1:12" ht="15.75">
      <c r="A9" s="142" t="s">
        <v>175</v>
      </c>
      <c r="B9" s="142"/>
      <c r="C9" s="142"/>
      <c r="D9" s="142"/>
      <c r="E9" s="142"/>
      <c r="F9" s="142"/>
      <c r="G9" s="142"/>
      <c r="H9" s="142"/>
      <c r="I9" s="142"/>
      <c r="J9" s="142"/>
      <c r="K9" s="142"/>
      <c r="L9" s="142"/>
    </row>
    <row r="11" ht="15.75">
      <c r="A11" s="1" t="s">
        <v>176</v>
      </c>
    </row>
    <row r="13" spans="1:2" ht="15.75">
      <c r="A13" s="4" t="s">
        <v>131</v>
      </c>
      <c r="B13" s="4"/>
    </row>
    <row r="14" ht="9.75" customHeight="1"/>
    <row r="15" spans="5:12" ht="15" customHeight="1">
      <c r="E15" s="138" t="s">
        <v>177</v>
      </c>
      <c r="F15" s="139"/>
      <c r="G15" s="139"/>
      <c r="H15" s="139"/>
      <c r="I15" s="134" t="s">
        <v>3</v>
      </c>
      <c r="J15" s="135"/>
      <c r="K15" s="135"/>
      <c r="L15" s="137"/>
    </row>
    <row r="16" spans="5:12" ht="15" customHeight="1">
      <c r="E16" s="140"/>
      <c r="F16" s="141"/>
      <c r="G16" s="141"/>
      <c r="H16" s="141"/>
      <c r="I16" s="128" t="s">
        <v>178</v>
      </c>
      <c r="J16" s="129"/>
      <c r="K16" s="129"/>
      <c r="L16" s="136"/>
    </row>
    <row r="17" spans="5:12" ht="15" customHeight="1">
      <c r="E17" s="134">
        <v>2002</v>
      </c>
      <c r="F17" s="135"/>
      <c r="G17" s="130">
        <v>2001</v>
      </c>
      <c r="H17" s="131"/>
      <c r="I17" s="134">
        <v>2002</v>
      </c>
      <c r="J17" s="135"/>
      <c r="K17" s="130">
        <v>2001</v>
      </c>
      <c r="L17" s="131"/>
    </row>
    <row r="18" spans="5:12" ht="15" customHeight="1">
      <c r="E18" s="128" t="s">
        <v>4</v>
      </c>
      <c r="F18" s="129"/>
      <c r="G18" s="132" t="s">
        <v>5</v>
      </c>
      <c r="H18" s="133"/>
      <c r="I18" s="128" t="s">
        <v>4</v>
      </c>
      <c r="J18" s="129"/>
      <c r="K18" s="132" t="s">
        <v>5</v>
      </c>
      <c r="L18" s="133"/>
    </row>
    <row r="19" spans="5:12" ht="9.75" customHeight="1">
      <c r="E19" s="9"/>
      <c r="F19" s="10"/>
      <c r="G19" s="9"/>
      <c r="H19" s="10"/>
      <c r="I19" s="9"/>
      <c r="J19" s="10"/>
      <c r="K19" s="90"/>
      <c r="L19" s="91"/>
    </row>
    <row r="20" spans="1:13" ht="15" customHeight="1">
      <c r="A20" s="12" t="s">
        <v>72</v>
      </c>
      <c r="B20" s="12"/>
      <c r="C20" s="1" t="s">
        <v>139</v>
      </c>
      <c r="E20" s="19">
        <v>119118</v>
      </c>
      <c r="F20" s="20"/>
      <c r="G20" s="21">
        <v>118855</v>
      </c>
      <c r="H20" s="22"/>
      <c r="I20" s="19">
        <v>119118</v>
      </c>
      <c r="J20" s="20"/>
      <c r="K20" s="21">
        <v>118855</v>
      </c>
      <c r="L20" s="23"/>
      <c r="M20" s="24"/>
    </row>
    <row r="21" spans="1:13" ht="15" customHeight="1">
      <c r="A21" s="12" t="s">
        <v>6</v>
      </c>
      <c r="B21" s="12"/>
      <c r="C21" s="1" t="s">
        <v>7</v>
      </c>
      <c r="E21" s="34">
        <v>10499</v>
      </c>
      <c r="F21" s="93"/>
      <c r="G21" s="21">
        <v>568</v>
      </c>
      <c r="H21" s="22"/>
      <c r="I21" s="34">
        <v>10499</v>
      </c>
      <c r="J21" s="94"/>
      <c r="K21" s="21">
        <v>568</v>
      </c>
      <c r="L21" s="23"/>
      <c r="M21" s="24"/>
    </row>
    <row r="22" spans="1:13" ht="15" customHeight="1">
      <c r="A22" s="13" t="s">
        <v>8</v>
      </c>
      <c r="B22" s="13"/>
      <c r="C22" s="7" t="s">
        <v>19</v>
      </c>
      <c r="E22" s="19">
        <v>165</v>
      </c>
      <c r="F22" s="20"/>
      <c r="G22" s="21">
        <v>3136</v>
      </c>
      <c r="H22" s="22"/>
      <c r="I22" s="19">
        <v>165</v>
      </c>
      <c r="J22" s="20"/>
      <c r="K22" s="21">
        <v>3136</v>
      </c>
      <c r="L22" s="23"/>
      <c r="M22" s="24"/>
    </row>
    <row r="23" spans="1:13" ht="7.5" customHeight="1" thickBot="1">
      <c r="A23" s="12"/>
      <c r="B23" s="12"/>
      <c r="E23" s="25"/>
      <c r="F23" s="26"/>
      <c r="G23" s="27"/>
      <c r="H23" s="28"/>
      <c r="I23" s="25"/>
      <c r="J23" s="26"/>
      <c r="K23" s="27"/>
      <c r="L23" s="28"/>
      <c r="M23" s="24"/>
    </row>
    <row r="24" spans="1:13" ht="62.25" customHeight="1" thickTop="1">
      <c r="A24" s="13" t="s">
        <v>73</v>
      </c>
      <c r="B24" s="13"/>
      <c r="C24" s="3" t="s">
        <v>98</v>
      </c>
      <c r="E24" s="19">
        <v>23333</v>
      </c>
      <c r="F24" s="20"/>
      <c r="G24" s="21">
        <v>16432</v>
      </c>
      <c r="H24" s="22"/>
      <c r="I24" s="19">
        <v>23333</v>
      </c>
      <c r="J24" s="20"/>
      <c r="K24" s="21">
        <v>16432</v>
      </c>
      <c r="L24" s="23"/>
      <c r="M24" s="24"/>
    </row>
    <row r="25" spans="1:13" ht="15" customHeight="1">
      <c r="A25" s="12" t="s">
        <v>6</v>
      </c>
      <c r="B25" s="12"/>
      <c r="C25" s="1" t="s">
        <v>126</v>
      </c>
      <c r="E25" s="19">
        <v>2148</v>
      </c>
      <c r="F25" s="20"/>
      <c r="G25" s="21">
        <v>4322</v>
      </c>
      <c r="H25" s="22"/>
      <c r="I25" s="19">
        <v>2148</v>
      </c>
      <c r="J25" s="20"/>
      <c r="K25" s="21">
        <v>4322</v>
      </c>
      <c r="L25" s="23"/>
      <c r="M25" s="24"/>
    </row>
    <row r="26" spans="1:13" ht="15" customHeight="1">
      <c r="A26" s="12" t="s">
        <v>8</v>
      </c>
      <c r="B26" s="12"/>
      <c r="C26" s="1" t="s">
        <v>127</v>
      </c>
      <c r="E26" s="19">
        <v>7296</v>
      </c>
      <c r="F26" s="20"/>
      <c r="G26" s="21">
        <v>7292</v>
      </c>
      <c r="H26" s="22"/>
      <c r="I26" s="19">
        <v>7296</v>
      </c>
      <c r="J26" s="20"/>
      <c r="K26" s="21">
        <v>7292</v>
      </c>
      <c r="L26" s="23"/>
      <c r="M26" s="24"/>
    </row>
    <row r="27" spans="1:13" ht="15" customHeight="1">
      <c r="A27" s="12" t="s">
        <v>9</v>
      </c>
      <c r="B27" s="12"/>
      <c r="C27" s="1" t="s">
        <v>128</v>
      </c>
      <c r="E27" s="97">
        <v>0</v>
      </c>
      <c r="F27" s="93"/>
      <c r="G27" s="62">
        <v>0</v>
      </c>
      <c r="H27" s="99"/>
      <c r="I27" s="97">
        <v>0</v>
      </c>
      <c r="J27" s="93"/>
      <c r="K27" s="62">
        <v>0</v>
      </c>
      <c r="L27" s="99"/>
      <c r="M27" s="24"/>
    </row>
    <row r="28" spans="1:13" ht="7.5" customHeight="1">
      <c r="A28" s="12"/>
      <c r="B28" s="12"/>
      <c r="E28" s="29"/>
      <c r="F28" s="30"/>
      <c r="G28" s="31"/>
      <c r="H28" s="32"/>
      <c r="I28" s="29"/>
      <c r="J28" s="30"/>
      <c r="K28" s="31"/>
      <c r="L28" s="32"/>
      <c r="M28" s="24"/>
    </row>
    <row r="29" spans="1:13" ht="63">
      <c r="A29" s="13" t="s">
        <v>11</v>
      </c>
      <c r="B29" s="13"/>
      <c r="C29" s="7" t="s">
        <v>12</v>
      </c>
      <c r="E29" s="19">
        <f>E24-E25-E26+E27</f>
        <v>13889</v>
      </c>
      <c r="F29" s="20">
        <f aca="true" t="shared" si="0" ref="F29:L29">SUM(F24:G28)</f>
        <v>28046</v>
      </c>
      <c r="G29" s="19">
        <f>G24-G25-G26+G27</f>
        <v>4818</v>
      </c>
      <c r="H29" s="22">
        <f t="shared" si="0"/>
        <v>32777</v>
      </c>
      <c r="I29" s="19">
        <f>I24-I25-I26+I27</f>
        <v>13889</v>
      </c>
      <c r="J29" s="20">
        <f t="shared" si="0"/>
        <v>28046</v>
      </c>
      <c r="K29" s="19">
        <f>K24-K25-K26+K27</f>
        <v>4818</v>
      </c>
      <c r="L29" s="23">
        <f t="shared" si="0"/>
        <v>0</v>
      </c>
      <c r="M29" s="24"/>
    </row>
    <row r="30" spans="1:13" ht="15.75">
      <c r="A30" s="14" t="s">
        <v>13</v>
      </c>
      <c r="B30" s="14"/>
      <c r="C30" s="7" t="s">
        <v>60</v>
      </c>
      <c r="E30" s="34">
        <v>11</v>
      </c>
      <c r="F30" s="35"/>
      <c r="G30" s="62">
        <v>-32</v>
      </c>
      <c r="H30" s="36"/>
      <c r="I30" s="34">
        <v>11</v>
      </c>
      <c r="J30" s="35"/>
      <c r="K30" s="62">
        <v>-32</v>
      </c>
      <c r="L30" s="37"/>
      <c r="M30" s="33"/>
    </row>
    <row r="31" spans="1:13" ht="7.5" customHeight="1">
      <c r="A31" s="12"/>
      <c r="B31" s="12"/>
      <c r="E31" s="29"/>
      <c r="F31" s="30"/>
      <c r="G31" s="31"/>
      <c r="H31" s="32"/>
      <c r="I31" s="29"/>
      <c r="J31" s="30"/>
      <c r="K31" s="31"/>
      <c r="L31" s="32"/>
      <c r="M31" s="24"/>
    </row>
    <row r="32" spans="1:13" ht="31.5">
      <c r="A32" s="13" t="s">
        <v>14</v>
      </c>
      <c r="B32" s="13"/>
      <c r="C32" s="7" t="s">
        <v>61</v>
      </c>
      <c r="E32" s="19">
        <f>SUM(E29:E31)</f>
        <v>13900</v>
      </c>
      <c r="F32" s="20"/>
      <c r="G32" s="21">
        <f>SUM(G29:G31)</f>
        <v>4786</v>
      </c>
      <c r="H32" s="22"/>
      <c r="I32" s="19">
        <f>SUM(I29:I31)</f>
        <v>13900</v>
      </c>
      <c r="J32" s="20"/>
      <c r="K32" s="21">
        <f>SUM(K29:K31)</f>
        <v>4786</v>
      </c>
      <c r="L32" s="23"/>
      <c r="M32" s="24"/>
    </row>
    <row r="33" spans="1:13" ht="15" customHeight="1">
      <c r="A33" s="12" t="s">
        <v>15</v>
      </c>
      <c r="B33" s="12"/>
      <c r="C33" s="1" t="s">
        <v>129</v>
      </c>
      <c r="E33" s="19">
        <v>-1910</v>
      </c>
      <c r="F33" s="20"/>
      <c r="G33" s="21">
        <v>-2549</v>
      </c>
      <c r="H33" s="22"/>
      <c r="I33" s="19">
        <v>-1910</v>
      </c>
      <c r="J33" s="20"/>
      <c r="K33" s="21">
        <v>-2549</v>
      </c>
      <c r="L33" s="23"/>
      <c r="M33" s="24"/>
    </row>
    <row r="34" spans="1:13" ht="7.5" customHeight="1">
      <c r="A34" s="12"/>
      <c r="B34" s="12"/>
      <c r="E34" s="29"/>
      <c r="F34" s="30"/>
      <c r="G34" s="31"/>
      <c r="H34" s="32"/>
      <c r="I34" s="29"/>
      <c r="J34" s="30"/>
      <c r="K34" s="31"/>
      <c r="L34" s="32"/>
      <c r="M34" s="24"/>
    </row>
    <row r="35" spans="1:13" ht="7.5" customHeight="1">
      <c r="A35" s="12"/>
      <c r="B35" s="12"/>
      <c r="E35" s="19"/>
      <c r="F35" s="20"/>
      <c r="G35" s="21"/>
      <c r="H35" s="22"/>
      <c r="I35" s="19"/>
      <c r="J35" s="20"/>
      <c r="K35" s="21"/>
      <c r="L35" s="23"/>
      <c r="M35" s="24"/>
    </row>
    <row r="36" spans="1:13" ht="15" customHeight="1">
      <c r="A36" s="12" t="s">
        <v>17</v>
      </c>
      <c r="B36" s="12"/>
      <c r="C36" s="1" t="s">
        <v>99</v>
      </c>
      <c r="E36" s="19"/>
      <c r="F36" s="20"/>
      <c r="G36" s="21"/>
      <c r="H36" s="22"/>
      <c r="I36" s="19"/>
      <c r="J36" s="20"/>
      <c r="K36" s="21"/>
      <c r="L36" s="23"/>
      <c r="M36" s="24"/>
    </row>
    <row r="37" spans="1:13" ht="15" customHeight="1">
      <c r="A37" s="12"/>
      <c r="B37" s="12"/>
      <c r="C37" s="1" t="s">
        <v>100</v>
      </c>
      <c r="E37" s="19">
        <f>SUM(E32:E36)</f>
        <v>11990</v>
      </c>
      <c r="F37" s="20"/>
      <c r="G37" s="21">
        <f>SUM(G32:G36)</f>
        <v>2237</v>
      </c>
      <c r="H37" s="22"/>
      <c r="I37" s="19">
        <f>SUM(I32:I36)</f>
        <v>11990</v>
      </c>
      <c r="J37" s="20"/>
      <c r="K37" s="21">
        <f>SUM(K32:K36)</f>
        <v>2237</v>
      </c>
      <c r="L37" s="23"/>
      <c r="M37" s="24"/>
    </row>
    <row r="38" spans="1:13" ht="15.75">
      <c r="A38" s="12"/>
      <c r="B38" s="12"/>
      <c r="C38" s="1" t="s">
        <v>62</v>
      </c>
      <c r="E38" s="19">
        <v>153</v>
      </c>
      <c r="F38" s="20"/>
      <c r="G38" s="21">
        <v>-1194</v>
      </c>
      <c r="H38" s="22"/>
      <c r="I38" s="19">
        <v>153</v>
      </c>
      <c r="J38" s="20"/>
      <c r="K38" s="21">
        <v>-1194</v>
      </c>
      <c r="L38" s="23"/>
      <c r="M38" s="24"/>
    </row>
    <row r="39" spans="1:13" ht="7.5" customHeight="1">
      <c r="A39" s="12"/>
      <c r="B39" s="12"/>
      <c r="E39" s="29"/>
      <c r="F39" s="30"/>
      <c r="G39" s="31"/>
      <c r="H39" s="32"/>
      <c r="I39" s="29"/>
      <c r="J39" s="30"/>
      <c r="K39" s="31"/>
      <c r="L39" s="32"/>
      <c r="M39" s="24"/>
    </row>
    <row r="40" spans="1:13" ht="31.5">
      <c r="A40" s="14" t="s">
        <v>18</v>
      </c>
      <c r="B40" s="14"/>
      <c r="C40" s="7" t="s">
        <v>71</v>
      </c>
      <c r="E40" s="34">
        <f>E37-E38</f>
        <v>11837</v>
      </c>
      <c r="F40" s="35"/>
      <c r="G40" s="34">
        <f>G37-G38</f>
        <v>3431</v>
      </c>
      <c r="H40" s="36"/>
      <c r="I40" s="34">
        <f>I37-I38</f>
        <v>11837</v>
      </c>
      <c r="J40" s="35"/>
      <c r="K40" s="34">
        <f>K37-K38</f>
        <v>3431</v>
      </c>
      <c r="L40" s="37"/>
      <c r="M40" s="24"/>
    </row>
    <row r="41" spans="1:13" ht="15" customHeight="1">
      <c r="A41" s="12" t="s">
        <v>63</v>
      </c>
      <c r="B41" s="12"/>
      <c r="C41" s="1" t="s">
        <v>70</v>
      </c>
      <c r="E41" s="124" t="s">
        <v>10</v>
      </c>
      <c r="F41" s="125"/>
      <c r="G41" s="126" t="s">
        <v>10</v>
      </c>
      <c r="H41" s="127"/>
      <c r="I41" s="124" t="s">
        <v>10</v>
      </c>
      <c r="J41" s="125"/>
      <c r="K41" s="126" t="s">
        <v>10</v>
      </c>
      <c r="L41" s="127"/>
      <c r="M41" s="24"/>
    </row>
    <row r="42" spans="1:13" ht="15" customHeight="1">
      <c r="A42" s="12"/>
      <c r="B42" s="12"/>
      <c r="C42" s="1" t="s">
        <v>62</v>
      </c>
      <c r="E42" s="124" t="s">
        <v>10</v>
      </c>
      <c r="F42" s="125"/>
      <c r="G42" s="126" t="s">
        <v>10</v>
      </c>
      <c r="H42" s="127"/>
      <c r="I42" s="124" t="s">
        <v>10</v>
      </c>
      <c r="J42" s="125"/>
      <c r="K42" s="126" t="s">
        <v>10</v>
      </c>
      <c r="L42" s="127"/>
      <c r="M42" s="24"/>
    </row>
    <row r="43" spans="1:13" ht="15" customHeight="1">
      <c r="A43" s="12"/>
      <c r="B43" s="12"/>
      <c r="C43" s="7" t="s">
        <v>64</v>
      </c>
      <c r="E43" s="124"/>
      <c r="F43" s="125"/>
      <c r="G43" s="126"/>
      <c r="H43" s="127"/>
      <c r="I43" s="124"/>
      <c r="J43" s="125"/>
      <c r="K43" s="126"/>
      <c r="L43" s="127"/>
      <c r="M43" s="24"/>
    </row>
    <row r="44" spans="1:13" ht="15" customHeight="1">
      <c r="A44" s="12"/>
      <c r="B44" s="12"/>
      <c r="C44" s="1" t="s">
        <v>65</v>
      </c>
      <c r="E44" s="124" t="s">
        <v>10</v>
      </c>
      <c r="F44" s="125"/>
      <c r="G44" s="126" t="s">
        <v>10</v>
      </c>
      <c r="H44" s="127"/>
      <c r="I44" s="124" t="s">
        <v>10</v>
      </c>
      <c r="J44" s="125"/>
      <c r="K44" s="126" t="s">
        <v>10</v>
      </c>
      <c r="L44" s="127"/>
      <c r="M44" s="24"/>
    </row>
    <row r="45" spans="1:13" ht="7.5" customHeight="1">
      <c r="A45" s="12"/>
      <c r="B45" s="12"/>
      <c r="E45" s="29"/>
      <c r="F45" s="30"/>
      <c r="G45" s="31"/>
      <c r="H45" s="32"/>
      <c r="I45" s="29"/>
      <c r="J45" s="30"/>
      <c r="K45" s="31"/>
      <c r="L45" s="32"/>
      <c r="M45" s="24"/>
    </row>
    <row r="46" spans="1:13" ht="32.25" thickBot="1">
      <c r="A46" s="14" t="s">
        <v>66</v>
      </c>
      <c r="B46" s="14"/>
      <c r="C46" s="7" t="s">
        <v>67</v>
      </c>
      <c r="E46" s="25">
        <f aca="true" t="shared" si="1" ref="E46:L46">SUM(E40:F45)</f>
        <v>11837</v>
      </c>
      <c r="F46" s="26">
        <f t="shared" si="1"/>
        <v>3431</v>
      </c>
      <c r="G46" s="27">
        <f t="shared" si="1"/>
        <v>3431</v>
      </c>
      <c r="H46" s="38">
        <f t="shared" si="1"/>
        <v>11837</v>
      </c>
      <c r="I46" s="25">
        <f t="shared" si="1"/>
        <v>11837</v>
      </c>
      <c r="J46" s="26">
        <f t="shared" si="1"/>
        <v>3431</v>
      </c>
      <c r="K46" s="27">
        <f t="shared" si="1"/>
        <v>3431</v>
      </c>
      <c r="L46" s="28">
        <f t="shared" si="1"/>
        <v>0</v>
      </c>
      <c r="M46" s="24"/>
    </row>
    <row r="47" spans="1:13" ht="48" thickTop="1">
      <c r="A47" s="14" t="s">
        <v>68</v>
      </c>
      <c r="B47" s="14"/>
      <c r="C47" s="7" t="s">
        <v>140</v>
      </c>
      <c r="E47" s="19"/>
      <c r="F47" s="20"/>
      <c r="G47" s="21"/>
      <c r="H47" s="22"/>
      <c r="I47" s="19"/>
      <c r="J47" s="20"/>
      <c r="K47" s="21"/>
      <c r="L47" s="23"/>
      <c r="M47" s="24"/>
    </row>
    <row r="48" spans="1:13" ht="15.75" customHeight="1">
      <c r="A48" s="12"/>
      <c r="B48" s="12"/>
      <c r="C48" s="57" t="s">
        <v>179</v>
      </c>
      <c r="E48" s="63"/>
      <c r="F48" s="64"/>
      <c r="G48" s="65"/>
      <c r="H48" s="66">
        <f>(H46*1000)/177782549*100</f>
        <v>6.65813380817259</v>
      </c>
      <c r="I48" s="63"/>
      <c r="J48" s="64"/>
      <c r="K48" s="65"/>
      <c r="L48" s="67">
        <f>(L46*1000)/177782549*100</f>
        <v>0</v>
      </c>
      <c r="M48" s="24"/>
    </row>
    <row r="49" spans="1:13" ht="15" customHeight="1">
      <c r="A49" s="12"/>
      <c r="B49" s="12"/>
      <c r="C49" s="1" t="s">
        <v>97</v>
      </c>
      <c r="E49" s="115">
        <v>3.36</v>
      </c>
      <c r="F49" s="64"/>
      <c r="G49" s="102">
        <v>0.97</v>
      </c>
      <c r="H49" s="66"/>
      <c r="I49" s="101">
        <v>3.36</v>
      </c>
      <c r="J49" s="64"/>
      <c r="K49" s="100">
        <v>0.97</v>
      </c>
      <c r="L49" s="67"/>
      <c r="M49" s="24"/>
    </row>
    <row r="50" spans="1:13" ht="15" customHeight="1">
      <c r="A50" s="12"/>
      <c r="B50" s="12"/>
      <c r="E50" s="63"/>
      <c r="F50" s="64"/>
      <c r="G50" s="65"/>
      <c r="H50" s="66"/>
      <c r="I50" s="63"/>
      <c r="J50" s="64"/>
      <c r="K50" s="65"/>
      <c r="L50" s="67"/>
      <c r="M50" s="24"/>
    </row>
    <row r="51" spans="1:13" ht="15.75" customHeight="1">
      <c r="A51" s="12"/>
      <c r="B51" s="12"/>
      <c r="C51" s="3" t="s">
        <v>180</v>
      </c>
      <c r="E51" s="103"/>
      <c r="F51" s="104"/>
      <c r="G51" s="102"/>
      <c r="H51" s="105"/>
      <c r="I51" s="106"/>
      <c r="J51" s="104"/>
      <c r="K51" s="102"/>
      <c r="L51" s="98"/>
      <c r="M51" s="24"/>
    </row>
    <row r="52" spans="1:13" ht="15.75" customHeight="1">
      <c r="A52" s="12"/>
      <c r="B52" s="12"/>
      <c r="C52" s="3" t="s">
        <v>198</v>
      </c>
      <c r="E52" s="103"/>
      <c r="F52" s="104"/>
      <c r="G52" s="102"/>
      <c r="H52" s="120"/>
      <c r="I52" s="106"/>
      <c r="J52" s="104"/>
      <c r="K52" s="102"/>
      <c r="L52" s="98"/>
      <c r="M52" s="24"/>
    </row>
    <row r="53" spans="1:13" ht="15.75" customHeight="1">
      <c r="A53" s="12"/>
      <c r="B53" s="12"/>
      <c r="C53" s="3" t="s">
        <v>181</v>
      </c>
      <c r="E53" s="103"/>
      <c r="F53" s="104"/>
      <c r="G53" s="102"/>
      <c r="H53" s="120"/>
      <c r="I53" s="106"/>
      <c r="J53" s="104"/>
      <c r="K53" s="102"/>
      <c r="L53" s="98"/>
      <c r="M53" s="24"/>
    </row>
    <row r="54" spans="1:13" ht="15.75" customHeight="1">
      <c r="A54" s="12"/>
      <c r="B54" s="12"/>
      <c r="C54" s="3" t="s">
        <v>182</v>
      </c>
      <c r="E54" s="115">
        <v>3.04</v>
      </c>
      <c r="F54" s="104"/>
      <c r="G54" s="102" t="s">
        <v>133</v>
      </c>
      <c r="H54" s="120"/>
      <c r="I54" s="121">
        <v>3.04</v>
      </c>
      <c r="J54" s="104"/>
      <c r="K54" s="102" t="s">
        <v>133</v>
      </c>
      <c r="L54" s="98"/>
      <c r="M54" s="24"/>
    </row>
    <row r="55" spans="1:13" ht="7.5" customHeight="1" thickBot="1">
      <c r="A55" s="12"/>
      <c r="B55" s="12"/>
      <c r="E55" s="58"/>
      <c r="F55" s="59"/>
      <c r="G55" s="60"/>
      <c r="H55" s="61"/>
      <c r="I55" s="58"/>
      <c r="J55" s="59"/>
      <c r="K55" s="60"/>
      <c r="L55" s="92"/>
      <c r="M55" s="24"/>
    </row>
    <row r="56" spans="1:13" ht="16.5" thickTop="1">
      <c r="A56" s="12"/>
      <c r="B56" s="12"/>
      <c r="E56" s="39"/>
      <c r="F56" s="39"/>
      <c r="G56" s="24"/>
      <c r="H56" s="24"/>
      <c r="I56" s="39"/>
      <c r="J56" s="39"/>
      <c r="K56" s="24"/>
      <c r="L56" s="24"/>
      <c r="M56" s="24"/>
    </row>
    <row r="57" spans="1:10" ht="15.75">
      <c r="A57" s="12"/>
      <c r="B57" s="12"/>
      <c r="C57" s="4" t="s">
        <v>132</v>
      </c>
      <c r="E57" s="4"/>
      <c r="F57" s="4"/>
      <c r="I57" s="4"/>
      <c r="J57" s="4"/>
    </row>
    <row r="58" spans="1:10" ht="15.75">
      <c r="A58" s="12"/>
      <c r="B58" s="12"/>
      <c r="C58" s="1" t="s">
        <v>183</v>
      </c>
      <c r="E58" s="4"/>
      <c r="F58" s="4"/>
      <c r="I58" s="4"/>
      <c r="J58" s="4"/>
    </row>
    <row r="59" spans="1:10" ht="15.75">
      <c r="A59" s="12"/>
      <c r="B59" s="12"/>
      <c r="E59" s="4"/>
      <c r="F59" s="4"/>
      <c r="I59" s="4"/>
      <c r="J59" s="4"/>
    </row>
    <row r="60" spans="1:6" ht="15.75">
      <c r="A60" s="12"/>
      <c r="B60" s="12"/>
      <c r="E60" s="4"/>
      <c r="F60" s="4"/>
    </row>
    <row r="61" spans="1:6" ht="15.75">
      <c r="A61" s="12"/>
      <c r="B61" s="12"/>
      <c r="E61" s="4"/>
      <c r="F61" s="4"/>
    </row>
    <row r="62" spans="1:6" ht="15.75">
      <c r="A62" s="12"/>
      <c r="B62" s="12"/>
      <c r="E62" s="4"/>
      <c r="F62" s="4"/>
    </row>
    <row r="63" spans="1:6" ht="15.75">
      <c r="A63" s="12"/>
      <c r="B63" s="12"/>
      <c r="E63" s="4"/>
      <c r="F63" s="4"/>
    </row>
    <row r="64" spans="1:6" ht="15.75">
      <c r="A64" s="12"/>
      <c r="B64" s="12"/>
      <c r="E64" s="4"/>
      <c r="F64" s="4"/>
    </row>
    <row r="65" spans="5:6" ht="15.75">
      <c r="E65" s="4"/>
      <c r="F65" s="4"/>
    </row>
    <row r="66" spans="5:6" ht="15.75">
      <c r="E66" s="4"/>
      <c r="F66" s="4"/>
    </row>
    <row r="67" spans="5:6" ht="15.75">
      <c r="E67" s="4"/>
      <c r="F67" s="4"/>
    </row>
    <row r="68" spans="5:6" ht="15.75">
      <c r="E68" s="4"/>
      <c r="F68" s="4"/>
    </row>
    <row r="69" spans="5:6" ht="15.75">
      <c r="E69" s="4"/>
      <c r="F69" s="4"/>
    </row>
    <row r="70" spans="5:6" ht="15.75">
      <c r="E70" s="4"/>
      <c r="F70" s="4"/>
    </row>
    <row r="71" spans="5:6" ht="15.75">
      <c r="E71" s="4"/>
      <c r="F71" s="4"/>
    </row>
    <row r="72" spans="5:6" ht="15.75">
      <c r="E72" s="4"/>
      <c r="F72" s="4"/>
    </row>
  </sheetData>
  <mergeCells count="31">
    <mergeCell ref="E41:F41"/>
    <mergeCell ref="G41:H41"/>
    <mergeCell ref="I41:J41"/>
    <mergeCell ref="K41:L41"/>
    <mergeCell ref="A5:L5"/>
    <mergeCell ref="A6:L6"/>
    <mergeCell ref="A8:L8"/>
    <mergeCell ref="A9:L9"/>
    <mergeCell ref="I16:L16"/>
    <mergeCell ref="I15:L15"/>
    <mergeCell ref="E15:H16"/>
    <mergeCell ref="I17:J17"/>
    <mergeCell ref="I18:J18"/>
    <mergeCell ref="K17:L17"/>
    <mergeCell ref="K18:L18"/>
    <mergeCell ref="E18:F18"/>
    <mergeCell ref="E17:F17"/>
    <mergeCell ref="G17:H17"/>
    <mergeCell ref="G18:H18"/>
    <mergeCell ref="E42:F42"/>
    <mergeCell ref="G42:H42"/>
    <mergeCell ref="I42:J42"/>
    <mergeCell ref="K42:L42"/>
    <mergeCell ref="E43:F43"/>
    <mergeCell ref="G43:H43"/>
    <mergeCell ref="I43:J43"/>
    <mergeCell ref="K43:L43"/>
    <mergeCell ref="E44:F44"/>
    <mergeCell ref="G44:H44"/>
    <mergeCell ref="I44:J44"/>
    <mergeCell ref="K44:L44"/>
  </mergeCells>
  <printOptions/>
  <pageMargins left="0.7874015748031497" right="0.3937007874015748" top="0" bottom="0.43" header="0.5118110236220472" footer="0.26"/>
  <pageSetup fitToHeight="1" fitToWidth="1" horizontalDpi="300" verticalDpi="300" orientation="portrait" paperSize="9" scale="84" r:id="rId2"/>
  <drawing r:id="rId1"/>
</worksheet>
</file>

<file path=xl/worksheets/sheet2.xml><?xml version="1.0" encoding="utf-8"?>
<worksheet xmlns="http://schemas.openxmlformats.org/spreadsheetml/2006/main" xmlns:r="http://schemas.openxmlformats.org/officeDocument/2006/relationships">
  <dimension ref="A1:H69"/>
  <sheetViews>
    <sheetView zoomScale="80" zoomScaleNormal="80" workbookViewId="0" topLeftCell="A49">
      <selection activeCell="A2" sqref="A2"/>
    </sheetView>
  </sheetViews>
  <sheetFormatPr defaultColWidth="9.140625" defaultRowHeight="13.5"/>
  <cols>
    <col min="1" max="1" width="3.8515625" style="1" customWidth="1"/>
    <col min="2" max="2" width="1.7109375" style="1" customWidth="1"/>
    <col min="3" max="3" width="3.7109375" style="1" customWidth="1"/>
    <col min="4" max="4" width="50.7109375" style="1" customWidth="1"/>
    <col min="5" max="5" width="4.7109375" style="1" customWidth="1"/>
    <col min="6" max="6" width="16.421875" style="1" customWidth="1"/>
    <col min="7" max="7" width="9.140625" style="1" customWidth="1"/>
    <col min="8" max="8" width="13.7109375" style="1" customWidth="1"/>
    <col min="9" max="9" width="4.140625" style="1" customWidth="1"/>
    <col min="10" max="16384" width="9.140625" style="1" customWidth="1"/>
  </cols>
  <sheetData>
    <row r="1" spans="1:8" ht="15.75">
      <c r="A1" s="142" t="s">
        <v>20</v>
      </c>
      <c r="B1" s="142"/>
      <c r="C1" s="142"/>
      <c r="D1" s="142"/>
      <c r="E1" s="142"/>
      <c r="F1" s="142"/>
      <c r="G1" s="142"/>
      <c r="H1" s="142"/>
    </row>
    <row r="4" spans="1:2" ht="15.75">
      <c r="A4" s="4" t="s">
        <v>134</v>
      </c>
      <c r="B4" s="4"/>
    </row>
    <row r="5" spans="1:2" ht="7.5" customHeight="1">
      <c r="A5" s="4"/>
      <c r="B5" s="4"/>
    </row>
    <row r="6" spans="1:8" ht="15.75">
      <c r="A6" s="12"/>
      <c r="B6" s="12"/>
      <c r="F6" s="5" t="s">
        <v>184</v>
      </c>
      <c r="G6" s="6"/>
      <c r="H6" s="6" t="s">
        <v>69</v>
      </c>
    </row>
    <row r="7" spans="1:8" ht="15.75">
      <c r="A7" s="12"/>
      <c r="B7" s="12"/>
      <c r="F7" s="5" t="s">
        <v>21</v>
      </c>
      <c r="G7" s="6"/>
      <c r="H7" s="6" t="s">
        <v>21</v>
      </c>
    </row>
    <row r="8" spans="1:8" ht="15.75">
      <c r="A8" s="12"/>
      <c r="B8" s="12"/>
      <c r="F8" s="5" t="s">
        <v>185</v>
      </c>
      <c r="G8" s="6"/>
      <c r="H8" s="6" t="s">
        <v>141</v>
      </c>
    </row>
    <row r="9" spans="1:8" ht="15.75">
      <c r="A9" s="12"/>
      <c r="B9" s="12"/>
      <c r="F9" s="5" t="s">
        <v>5</v>
      </c>
      <c r="G9" s="6"/>
      <c r="H9" s="6" t="s">
        <v>5</v>
      </c>
    </row>
    <row r="10" spans="1:6" ht="15.75">
      <c r="A10" s="12"/>
      <c r="B10" s="12"/>
      <c r="F10" s="4"/>
    </row>
    <row r="11" spans="1:8" ht="15.75">
      <c r="A11" s="12">
        <v>1</v>
      </c>
      <c r="B11" s="12"/>
      <c r="C11" s="1" t="s">
        <v>142</v>
      </c>
      <c r="F11" s="39">
        <v>430973</v>
      </c>
      <c r="G11" s="24"/>
      <c r="H11" s="24">
        <v>431596</v>
      </c>
    </row>
    <row r="12" spans="1:8" ht="15.75">
      <c r="A12" s="12">
        <v>2</v>
      </c>
      <c r="B12" s="12"/>
      <c r="C12" s="1" t="s">
        <v>74</v>
      </c>
      <c r="F12" s="39">
        <v>1865</v>
      </c>
      <c r="G12" s="24"/>
      <c r="H12" s="24">
        <v>1854</v>
      </c>
    </row>
    <row r="13" spans="1:8" ht="15.75">
      <c r="A13" s="12">
        <v>3</v>
      </c>
      <c r="B13" s="12"/>
      <c r="C13" s="1" t="s">
        <v>75</v>
      </c>
      <c r="F13" s="39">
        <v>113322</v>
      </c>
      <c r="G13" s="24"/>
      <c r="H13" s="24">
        <v>117752</v>
      </c>
    </row>
    <row r="14" spans="1:8" ht="15.75">
      <c r="A14" s="12">
        <v>4</v>
      </c>
      <c r="B14" s="12"/>
      <c r="C14" s="1" t="s">
        <v>76</v>
      </c>
      <c r="F14" s="39">
        <v>6798</v>
      </c>
      <c r="G14" s="24"/>
      <c r="H14" s="24">
        <v>6798</v>
      </c>
    </row>
    <row r="15" spans="1:8" ht="15.75">
      <c r="A15" s="12"/>
      <c r="B15" s="12"/>
      <c r="F15" s="39"/>
      <c r="G15" s="24"/>
      <c r="H15" s="24"/>
    </row>
    <row r="16" spans="1:8" ht="15.75">
      <c r="A16" s="12">
        <v>5</v>
      </c>
      <c r="B16" s="12"/>
      <c r="C16" s="1" t="s">
        <v>79</v>
      </c>
      <c r="F16" s="39"/>
      <c r="G16" s="24"/>
      <c r="H16" s="24"/>
    </row>
    <row r="17" spans="1:8" ht="15.75">
      <c r="A17" s="12"/>
      <c r="B17" s="12"/>
      <c r="D17" s="1" t="s">
        <v>143</v>
      </c>
      <c r="F17" s="39">
        <v>100225</v>
      </c>
      <c r="G17" s="24"/>
      <c r="H17" s="24">
        <v>108041</v>
      </c>
    </row>
    <row r="18" spans="1:8" ht="15.75">
      <c r="A18" s="12"/>
      <c r="B18" s="12"/>
      <c r="D18" s="1" t="s">
        <v>144</v>
      </c>
      <c r="F18" s="39">
        <v>101711</v>
      </c>
      <c r="G18" s="24"/>
      <c r="H18" s="24">
        <v>99983</v>
      </c>
    </row>
    <row r="19" spans="1:8" ht="15.75">
      <c r="A19" s="12"/>
      <c r="B19" s="12"/>
      <c r="D19" s="1" t="s">
        <v>145</v>
      </c>
      <c r="F19" s="39">
        <f>34608+3293</f>
        <v>37901</v>
      </c>
      <c r="G19" s="24"/>
      <c r="H19" s="24">
        <v>32133</v>
      </c>
    </row>
    <row r="20" spans="1:8" ht="15.75">
      <c r="A20" s="12"/>
      <c r="B20" s="12"/>
      <c r="D20" s="1" t="s">
        <v>77</v>
      </c>
      <c r="F20" s="39">
        <v>58022</v>
      </c>
      <c r="G20" s="24"/>
      <c r="H20" s="24">
        <v>48396</v>
      </c>
    </row>
    <row r="21" spans="1:8" ht="5.25" customHeight="1">
      <c r="A21" s="12"/>
      <c r="B21" s="12"/>
      <c r="F21" s="39"/>
      <c r="G21" s="24"/>
      <c r="H21" s="39"/>
    </row>
    <row r="22" spans="1:8" ht="19.5" customHeight="1">
      <c r="A22" s="12"/>
      <c r="B22" s="12"/>
      <c r="F22" s="40">
        <f>SUM(F17:F20)</f>
        <v>297859</v>
      </c>
      <c r="G22" s="41"/>
      <c r="H22" s="41">
        <f>SUM(H17:H20)</f>
        <v>288553</v>
      </c>
    </row>
    <row r="23" spans="1:8" ht="15.75">
      <c r="A23" s="12"/>
      <c r="B23" s="12"/>
      <c r="F23" s="39"/>
      <c r="G23" s="24"/>
      <c r="H23" s="39"/>
    </row>
    <row r="24" spans="1:8" ht="15.75">
      <c r="A24" s="12">
        <v>6</v>
      </c>
      <c r="B24" s="12"/>
      <c r="C24" s="1" t="s">
        <v>80</v>
      </c>
      <c r="F24" s="39"/>
      <c r="G24" s="24"/>
      <c r="H24" s="39"/>
    </row>
    <row r="25" spans="1:8" ht="15.75">
      <c r="A25" s="12"/>
      <c r="B25" s="12"/>
      <c r="D25" s="1" t="s">
        <v>146</v>
      </c>
      <c r="F25" s="39">
        <v>58678</v>
      </c>
      <c r="G25" s="24"/>
      <c r="H25" s="24">
        <v>62230</v>
      </c>
    </row>
    <row r="26" spans="1:8" ht="15.75">
      <c r="A26" s="12"/>
      <c r="B26" s="12"/>
      <c r="D26" s="1" t="s">
        <v>147</v>
      </c>
      <c r="F26" s="39">
        <v>21567</v>
      </c>
      <c r="G26" s="24"/>
      <c r="H26" s="24">
        <v>26339</v>
      </c>
    </row>
    <row r="27" spans="1:8" ht="15.75">
      <c r="A27" s="12"/>
      <c r="B27" s="12"/>
      <c r="D27" s="1" t="s">
        <v>78</v>
      </c>
      <c r="F27" s="39">
        <f>50811+2579</f>
        <v>53390</v>
      </c>
      <c r="G27" s="24"/>
      <c r="H27" s="24">
        <v>50832</v>
      </c>
    </row>
    <row r="28" spans="1:8" ht="15.75">
      <c r="A28" s="12"/>
      <c r="B28" s="12"/>
      <c r="D28" s="1" t="s">
        <v>91</v>
      </c>
      <c r="F28" s="39">
        <v>0</v>
      </c>
      <c r="G28" s="24"/>
      <c r="H28" s="24">
        <v>0</v>
      </c>
    </row>
    <row r="29" spans="1:8" ht="15.75">
      <c r="A29" s="12"/>
      <c r="B29" s="12"/>
      <c r="D29" s="1" t="s">
        <v>119</v>
      </c>
      <c r="F29" s="39">
        <f>69772+50000</f>
        <v>119772</v>
      </c>
      <c r="G29" s="24"/>
      <c r="H29" s="24">
        <v>66033</v>
      </c>
    </row>
    <row r="30" spans="1:8" ht="15.75">
      <c r="A30" s="12"/>
      <c r="B30" s="12"/>
      <c r="D30" s="1" t="s">
        <v>148</v>
      </c>
      <c r="F30" s="39">
        <v>51</v>
      </c>
      <c r="G30" s="24"/>
      <c r="H30" s="24">
        <v>50</v>
      </c>
    </row>
    <row r="31" spans="1:8" ht="15.75">
      <c r="A31" s="12"/>
      <c r="B31" s="12"/>
      <c r="D31" s="1" t="s">
        <v>16</v>
      </c>
      <c r="F31" s="39">
        <v>6518</v>
      </c>
      <c r="G31" s="24"/>
      <c r="H31" s="24">
        <v>7024</v>
      </c>
    </row>
    <row r="32" spans="1:8" ht="5.25" customHeight="1">
      <c r="A32" s="12"/>
      <c r="B32" s="12"/>
      <c r="F32" s="39"/>
      <c r="G32" s="24"/>
      <c r="H32" s="39"/>
    </row>
    <row r="33" spans="1:8" ht="19.5" customHeight="1">
      <c r="A33" s="12"/>
      <c r="B33" s="12"/>
      <c r="F33" s="40">
        <f>SUM(F25:F31)</f>
        <v>259976</v>
      </c>
      <c r="G33" s="41"/>
      <c r="H33" s="41">
        <f>SUM(H25:H31)</f>
        <v>212508</v>
      </c>
    </row>
    <row r="34" spans="1:8" ht="7.5" customHeight="1">
      <c r="A34" s="12"/>
      <c r="B34" s="12"/>
      <c r="F34" s="39"/>
      <c r="G34" s="24"/>
      <c r="H34" s="24"/>
    </row>
    <row r="35" spans="1:8" ht="15.75">
      <c r="A35" s="12">
        <v>7</v>
      </c>
      <c r="B35" s="12"/>
      <c r="C35" s="1" t="s">
        <v>81</v>
      </c>
      <c r="F35" s="39">
        <f>+F22-F33</f>
        <v>37883</v>
      </c>
      <c r="G35" s="24"/>
      <c r="H35" s="24">
        <f>+H22-H33</f>
        <v>76045</v>
      </c>
    </row>
    <row r="36" spans="1:8" ht="7.5" customHeight="1">
      <c r="A36" s="12"/>
      <c r="B36" s="12"/>
      <c r="F36" s="39"/>
      <c r="G36" s="24"/>
      <c r="H36" s="24"/>
    </row>
    <row r="37" spans="1:8" ht="19.5" customHeight="1" thickBot="1">
      <c r="A37" s="12"/>
      <c r="B37" s="12"/>
      <c r="C37" s="1" t="s">
        <v>82</v>
      </c>
      <c r="F37" s="42">
        <f>SUM(F11:F14)+F35</f>
        <v>590841</v>
      </c>
      <c r="G37" s="43"/>
      <c r="H37" s="43">
        <f>SUM(H11:H14)+H35</f>
        <v>634045</v>
      </c>
    </row>
    <row r="38" spans="1:8" ht="16.5" thickTop="1">
      <c r="A38" s="12"/>
      <c r="B38" s="12"/>
      <c r="F38" s="39"/>
      <c r="G38" s="24"/>
      <c r="H38" s="39"/>
    </row>
    <row r="39" spans="1:8" ht="15.75">
      <c r="A39" s="12">
        <v>8</v>
      </c>
      <c r="B39" s="12"/>
      <c r="C39" s="1" t="s">
        <v>83</v>
      </c>
      <c r="F39" s="39"/>
      <c r="G39" s="24"/>
      <c r="H39" s="39"/>
    </row>
    <row r="40" spans="1:8" ht="15.75">
      <c r="A40" s="12"/>
      <c r="B40" s="12"/>
      <c r="D40" s="1" t="s">
        <v>84</v>
      </c>
      <c r="F40" s="39">
        <v>356265</v>
      </c>
      <c r="G40" s="24"/>
      <c r="H40" s="24">
        <v>356265</v>
      </c>
    </row>
    <row r="41" spans="1:8" ht="15.75">
      <c r="A41" s="12"/>
      <c r="B41" s="12"/>
      <c r="D41" s="1" t="s">
        <v>85</v>
      </c>
      <c r="F41" s="39">
        <v>-8668</v>
      </c>
      <c r="G41" s="24"/>
      <c r="H41" s="24">
        <v>-8668</v>
      </c>
    </row>
    <row r="42" spans="1:8" ht="15.75">
      <c r="A42" s="12"/>
      <c r="B42" s="12"/>
      <c r="D42" s="1" t="s">
        <v>149</v>
      </c>
      <c r="F42" s="39">
        <v>66212</v>
      </c>
      <c r="G42" s="24"/>
      <c r="H42" s="24">
        <v>66212</v>
      </c>
    </row>
    <row r="43" spans="1:8" ht="15.75">
      <c r="A43" s="12"/>
      <c r="B43" s="12"/>
      <c r="D43" s="1" t="s">
        <v>86</v>
      </c>
      <c r="F43" s="39">
        <v>-298</v>
      </c>
      <c r="G43" s="24"/>
      <c r="H43" s="24">
        <v>-291</v>
      </c>
    </row>
    <row r="44" spans="1:8" ht="15.75">
      <c r="A44" s="12"/>
      <c r="B44" s="12"/>
      <c r="D44" s="1" t="s">
        <v>87</v>
      </c>
      <c r="F44" s="39">
        <v>73</v>
      </c>
      <c r="G44" s="24"/>
      <c r="H44" s="24">
        <v>73</v>
      </c>
    </row>
    <row r="45" spans="1:8" ht="15.75">
      <c r="A45" s="12"/>
      <c r="B45" s="12"/>
      <c r="D45" s="1" t="s">
        <v>112</v>
      </c>
      <c r="F45" s="39">
        <v>2982</v>
      </c>
      <c r="G45" s="24"/>
      <c r="H45" s="24">
        <v>2982</v>
      </c>
    </row>
    <row r="46" spans="1:8" ht="15.75">
      <c r="A46" s="12"/>
      <c r="B46" s="12"/>
      <c r="D46" s="1" t="s">
        <v>88</v>
      </c>
      <c r="F46" s="39">
        <v>67272</v>
      </c>
      <c r="G46" s="24"/>
      <c r="H46" s="24">
        <v>55435</v>
      </c>
    </row>
    <row r="47" spans="1:8" ht="7.5" customHeight="1">
      <c r="A47" s="12"/>
      <c r="B47" s="12"/>
      <c r="F47" s="39"/>
      <c r="G47" s="24"/>
      <c r="H47" s="24"/>
    </row>
    <row r="48" spans="1:8" ht="16.5" customHeight="1">
      <c r="A48" s="12"/>
      <c r="B48" s="12"/>
      <c r="F48" s="44">
        <f>SUM(F40:F47)</f>
        <v>483838</v>
      </c>
      <c r="G48" s="45"/>
      <c r="H48" s="45">
        <f>SUM(H40:H47)</f>
        <v>472008</v>
      </c>
    </row>
    <row r="49" spans="1:8" ht="15.75">
      <c r="A49" s="12">
        <v>9</v>
      </c>
      <c r="B49" s="12"/>
      <c r="C49" s="1" t="s">
        <v>89</v>
      </c>
      <c r="F49" s="39">
        <v>43415</v>
      </c>
      <c r="G49" s="24"/>
      <c r="H49" s="24">
        <v>43269</v>
      </c>
    </row>
    <row r="50" spans="1:8" ht="15.75">
      <c r="A50" s="12">
        <v>10</v>
      </c>
      <c r="B50" s="12"/>
      <c r="C50" s="1" t="s">
        <v>90</v>
      </c>
      <c r="F50" s="39"/>
      <c r="G50" s="24"/>
      <c r="H50" s="24"/>
    </row>
    <row r="51" spans="1:8" ht="15.75">
      <c r="A51" s="12"/>
      <c r="B51" s="12"/>
      <c r="D51" s="1" t="s">
        <v>119</v>
      </c>
      <c r="F51" s="39">
        <f>94191-50000</f>
        <v>44191</v>
      </c>
      <c r="G51" s="24"/>
      <c r="H51" s="24">
        <v>98231</v>
      </c>
    </row>
    <row r="52" spans="1:8" ht="15.75">
      <c r="A52" s="12"/>
      <c r="B52" s="12"/>
      <c r="D52" s="1" t="s">
        <v>148</v>
      </c>
      <c r="F52" s="39">
        <v>223</v>
      </c>
      <c r="G52" s="24"/>
      <c r="H52" s="24">
        <v>237</v>
      </c>
    </row>
    <row r="53" spans="1:8" ht="15.75">
      <c r="A53" s="12">
        <v>11</v>
      </c>
      <c r="B53" s="12"/>
      <c r="C53" s="1" t="s">
        <v>92</v>
      </c>
      <c r="F53" s="39">
        <v>19174</v>
      </c>
      <c r="G53" s="24"/>
      <c r="H53" s="24">
        <v>20300</v>
      </c>
    </row>
    <row r="54" spans="1:8" ht="5.25" customHeight="1">
      <c r="A54" s="12"/>
      <c r="B54" s="12"/>
      <c r="F54" s="39"/>
      <c r="G54" s="24"/>
      <c r="H54" s="24"/>
    </row>
    <row r="55" spans="1:8" ht="20.25" customHeight="1" thickBot="1">
      <c r="A55" s="12"/>
      <c r="B55" s="12"/>
      <c r="F55" s="42">
        <f>SUM(F48:F54)</f>
        <v>590841</v>
      </c>
      <c r="G55" s="43"/>
      <c r="H55" s="43">
        <f>SUM(H48:H54)</f>
        <v>634045</v>
      </c>
    </row>
    <row r="56" spans="1:8" ht="9" customHeight="1" thickTop="1">
      <c r="A56" s="12"/>
      <c r="B56" s="12"/>
      <c r="F56" s="39"/>
      <c r="G56" s="24"/>
      <c r="H56" s="24"/>
    </row>
    <row r="57" spans="1:8" ht="15.75">
      <c r="A57" s="12">
        <v>12</v>
      </c>
      <c r="B57" s="12"/>
      <c r="C57" s="1" t="s">
        <v>93</v>
      </c>
      <c r="F57" s="39">
        <v>137</v>
      </c>
      <c r="G57" s="24"/>
      <c r="H57" s="24">
        <v>134</v>
      </c>
    </row>
    <row r="58" spans="1:8" ht="15.75">
      <c r="A58" s="12"/>
      <c r="B58" s="12"/>
      <c r="F58" s="39"/>
      <c r="G58" s="24"/>
      <c r="H58" s="24"/>
    </row>
    <row r="59" spans="1:8" ht="15.75">
      <c r="A59" s="12"/>
      <c r="B59" s="12"/>
      <c r="F59" s="39"/>
      <c r="G59" s="24"/>
      <c r="H59" s="24"/>
    </row>
    <row r="60" spans="1:8" ht="15.75">
      <c r="A60" s="12"/>
      <c r="B60" s="12"/>
      <c r="F60" s="39"/>
      <c r="G60" s="24"/>
      <c r="H60" s="24"/>
    </row>
    <row r="61" spans="1:8" ht="15.75">
      <c r="A61" s="12"/>
      <c r="B61" s="12"/>
      <c r="F61" s="39">
        <f>+F37-F55</f>
        <v>0</v>
      </c>
      <c r="G61" s="24"/>
      <c r="H61" s="24">
        <f>+H37-H55</f>
        <v>0</v>
      </c>
    </row>
    <row r="62" spans="1:8" ht="15.75">
      <c r="A62" s="12"/>
      <c r="B62" s="12"/>
      <c r="F62" s="24"/>
      <c r="G62" s="24"/>
      <c r="H62" s="24"/>
    </row>
    <row r="63" spans="1:8" ht="15.75">
      <c r="A63" s="12"/>
      <c r="B63" s="12"/>
      <c r="F63" s="24"/>
      <c r="G63" s="24"/>
      <c r="H63" s="24"/>
    </row>
    <row r="64" spans="1:8" ht="15.75">
      <c r="A64" s="12"/>
      <c r="B64" s="12"/>
      <c r="F64" s="24"/>
      <c r="G64" s="24"/>
      <c r="H64" s="24"/>
    </row>
    <row r="65" spans="1:8" ht="15.75">
      <c r="A65" s="16"/>
      <c r="B65" s="16"/>
      <c r="F65" s="24"/>
      <c r="G65" s="24"/>
      <c r="H65" s="24"/>
    </row>
    <row r="66" spans="1:8" ht="15.75">
      <c r="A66" s="16"/>
      <c r="B66" s="16"/>
      <c r="F66" s="24"/>
      <c r="G66" s="24"/>
      <c r="H66" s="24"/>
    </row>
    <row r="67" spans="6:8" ht="15.75">
      <c r="F67" s="24"/>
      <c r="G67" s="24"/>
      <c r="H67" s="24"/>
    </row>
    <row r="68" spans="6:8" ht="15.75">
      <c r="F68" s="15"/>
      <c r="G68" s="15"/>
      <c r="H68" s="15"/>
    </row>
    <row r="69" spans="6:8" ht="15.75">
      <c r="F69" s="15"/>
      <c r="G69" s="15"/>
      <c r="H69" s="15"/>
    </row>
  </sheetData>
  <mergeCells count="1">
    <mergeCell ref="A1:H1"/>
  </mergeCells>
  <printOptions/>
  <pageMargins left="0.7874015748031497" right="0.3937007874015748" top="0" bottom="0" header="0.5118110236220472" footer="0.5118110236220472"/>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P200"/>
  <sheetViews>
    <sheetView tabSelected="1" zoomScale="80" zoomScaleNormal="80" workbookViewId="0" topLeftCell="A188">
      <selection activeCell="C213" sqref="C213"/>
    </sheetView>
  </sheetViews>
  <sheetFormatPr defaultColWidth="9.140625" defaultRowHeight="13.5"/>
  <cols>
    <col min="1" max="1" width="4.7109375" style="1" customWidth="1"/>
    <col min="2" max="2" width="1.7109375" style="1" customWidth="1"/>
    <col min="3" max="3" width="14.28125" style="1" customWidth="1"/>
    <col min="4" max="4" width="11.57421875" style="1" customWidth="1"/>
    <col min="5" max="5" width="2.00390625" style="1" customWidth="1"/>
    <col min="6" max="9" width="13.7109375" style="1" customWidth="1"/>
    <col min="10" max="10" width="1.7109375" style="1" customWidth="1"/>
    <col min="11" max="11" width="18.28125" style="1" customWidth="1"/>
    <col min="12" max="16384" width="9.140625" style="1" customWidth="1"/>
  </cols>
  <sheetData>
    <row r="1" spans="1:11" ht="15.75">
      <c r="A1" s="142" t="s">
        <v>22</v>
      </c>
      <c r="B1" s="142"/>
      <c r="C1" s="142"/>
      <c r="D1" s="142"/>
      <c r="E1" s="142"/>
      <c r="F1" s="142"/>
      <c r="G1" s="142"/>
      <c r="H1" s="142"/>
      <c r="I1" s="142"/>
      <c r="J1" s="142"/>
      <c r="K1" s="142"/>
    </row>
    <row r="4" ht="15.75">
      <c r="A4" s="4" t="s">
        <v>23</v>
      </c>
    </row>
    <row r="6" spans="1:3" ht="15.75">
      <c r="A6" s="4">
        <v>1</v>
      </c>
      <c r="B6" s="4"/>
      <c r="C6" s="4" t="s">
        <v>24</v>
      </c>
    </row>
    <row r="7" spans="3:11" ht="52.5" customHeight="1">
      <c r="C7" s="143" t="s">
        <v>150</v>
      </c>
      <c r="D7" s="143"/>
      <c r="E7" s="143"/>
      <c r="F7" s="143"/>
      <c r="G7" s="143"/>
      <c r="H7" s="143"/>
      <c r="I7" s="143"/>
      <c r="J7" s="143"/>
      <c r="K7" s="143"/>
    </row>
    <row r="8" ht="15.75" customHeight="1"/>
    <row r="9" spans="1:3" ht="15.75">
      <c r="A9" s="4">
        <v>2</v>
      </c>
      <c r="B9" s="4"/>
      <c r="C9" s="4" t="s">
        <v>25</v>
      </c>
    </row>
    <row r="10" spans="3:11" ht="19.5" customHeight="1">
      <c r="C10" s="143" t="s">
        <v>123</v>
      </c>
      <c r="D10" s="143"/>
      <c r="E10" s="143"/>
      <c r="F10" s="143"/>
      <c r="G10" s="143"/>
      <c r="H10" s="143"/>
      <c r="I10" s="143"/>
      <c r="J10" s="143"/>
      <c r="K10" s="143"/>
    </row>
    <row r="12" spans="1:3" ht="15.75">
      <c r="A12" s="4">
        <v>3</v>
      </c>
      <c r="B12" s="4"/>
      <c r="C12" s="4" t="s">
        <v>26</v>
      </c>
    </row>
    <row r="13" ht="15.75">
      <c r="C13" s="1" t="s">
        <v>27</v>
      </c>
    </row>
    <row r="14" ht="15.75">
      <c r="L14" s="1" t="s">
        <v>111</v>
      </c>
    </row>
    <row r="15" spans="1:3" ht="15.75">
      <c r="A15" s="4">
        <v>4</v>
      </c>
      <c r="B15" s="4"/>
      <c r="C15" s="4" t="s">
        <v>16</v>
      </c>
    </row>
    <row r="16" spans="3:11" ht="19.5" customHeight="1">
      <c r="C16" s="143" t="s">
        <v>135</v>
      </c>
      <c r="D16" s="143"/>
      <c r="E16" s="143"/>
      <c r="F16" s="143"/>
      <c r="G16" s="143"/>
      <c r="H16" s="143"/>
      <c r="I16" s="143"/>
      <c r="J16" s="143"/>
      <c r="K16" s="143"/>
    </row>
    <row r="17" spans="3:11" ht="5.25" customHeight="1">
      <c r="C17" s="71"/>
      <c r="D17" s="71"/>
      <c r="E17" s="71"/>
      <c r="F17" s="71"/>
      <c r="G17" s="71"/>
      <c r="H17" s="71"/>
      <c r="I17" s="71"/>
      <c r="J17" s="71"/>
      <c r="K17" s="71"/>
    </row>
    <row r="18" spans="3:11" ht="19.5" customHeight="1">
      <c r="C18" s="71"/>
      <c r="D18" s="71"/>
      <c r="E18" s="71"/>
      <c r="F18" s="71"/>
      <c r="G18" s="71"/>
      <c r="H18" s="71"/>
      <c r="I18" s="12" t="s">
        <v>5</v>
      </c>
      <c r="J18" s="71"/>
      <c r="K18" s="71"/>
    </row>
    <row r="19" spans="3:11" ht="5.25" customHeight="1">
      <c r="C19" s="71"/>
      <c r="D19" s="71"/>
      <c r="E19" s="71"/>
      <c r="F19" s="71"/>
      <c r="G19" s="71"/>
      <c r="H19" s="71"/>
      <c r="I19" s="71"/>
      <c r="J19" s="71"/>
      <c r="K19" s="71"/>
    </row>
    <row r="20" spans="3:11" ht="15.75" customHeight="1">
      <c r="C20" s="71" t="s">
        <v>16</v>
      </c>
      <c r="D20" s="71"/>
      <c r="E20" s="71"/>
      <c r="F20" s="71"/>
      <c r="G20" s="71"/>
      <c r="H20" s="71"/>
      <c r="I20" s="108"/>
      <c r="J20" s="71"/>
      <c r="K20" s="71"/>
    </row>
    <row r="21" spans="3:11" ht="15.75" customHeight="1">
      <c r="C21" s="143" t="s">
        <v>157</v>
      </c>
      <c r="D21" s="143"/>
      <c r="E21" s="143"/>
      <c r="F21" s="143"/>
      <c r="G21" s="143"/>
      <c r="H21" s="71"/>
      <c r="I21" s="108">
        <v>7480</v>
      </c>
      <c r="J21" s="71"/>
      <c r="K21" s="71"/>
    </row>
    <row r="22" spans="3:11" ht="15.75" customHeight="1">
      <c r="C22" s="143" t="s">
        <v>186</v>
      </c>
      <c r="D22" s="143"/>
      <c r="E22" s="143"/>
      <c r="F22" s="143"/>
      <c r="G22" s="143"/>
      <c r="H22" s="71"/>
      <c r="I22" s="108">
        <v>0</v>
      </c>
      <c r="J22" s="71"/>
      <c r="K22" s="71"/>
    </row>
    <row r="23" spans="3:11" ht="15.75" customHeight="1">
      <c r="C23" s="107" t="s">
        <v>136</v>
      </c>
      <c r="D23" s="71"/>
      <c r="E23" s="71"/>
      <c r="F23" s="71"/>
      <c r="G23" s="71"/>
      <c r="H23" s="71"/>
      <c r="I23" s="108"/>
      <c r="J23" s="71"/>
      <c r="K23" s="71"/>
    </row>
    <row r="24" spans="3:11" ht="15.75" customHeight="1">
      <c r="C24" s="143" t="s">
        <v>158</v>
      </c>
      <c r="D24" s="143"/>
      <c r="E24" s="143"/>
      <c r="F24" s="143"/>
      <c r="G24" s="143"/>
      <c r="H24" s="71"/>
      <c r="I24" s="108">
        <v>-5570</v>
      </c>
      <c r="J24" s="71"/>
      <c r="K24" s="71"/>
    </row>
    <row r="25" spans="3:11" ht="15.75" customHeight="1">
      <c r="C25" s="122" t="s">
        <v>186</v>
      </c>
      <c r="D25" s="123"/>
      <c r="E25" s="123"/>
      <c r="F25" s="123"/>
      <c r="G25" s="123"/>
      <c r="H25" s="71"/>
      <c r="I25" s="108">
        <v>0</v>
      </c>
      <c r="J25" s="71"/>
      <c r="K25" s="71"/>
    </row>
    <row r="26" spans="3:11" ht="5.25" customHeight="1">
      <c r="C26" s="71"/>
      <c r="D26" s="71"/>
      <c r="E26" s="71"/>
      <c r="F26" s="71"/>
      <c r="G26" s="71"/>
      <c r="H26" s="71"/>
      <c r="I26" s="71"/>
      <c r="J26" s="71"/>
      <c r="K26" s="71"/>
    </row>
    <row r="27" spans="3:11" ht="19.5" customHeight="1" thickBot="1">
      <c r="C27" s="71"/>
      <c r="D27" s="71"/>
      <c r="E27" s="71"/>
      <c r="F27" s="71"/>
      <c r="G27" s="71"/>
      <c r="H27" s="71"/>
      <c r="I27" s="109">
        <f>SUM(I20:I26)</f>
        <v>1910</v>
      </c>
      <c r="J27" s="71"/>
      <c r="K27" s="71"/>
    </row>
    <row r="28" spans="3:11" ht="19.5" customHeight="1" thickTop="1">
      <c r="C28" s="71"/>
      <c r="D28" s="71"/>
      <c r="E28" s="71"/>
      <c r="F28" s="71"/>
      <c r="G28" s="71"/>
      <c r="H28" s="71"/>
      <c r="I28" s="110"/>
      <c r="J28" s="71"/>
      <c r="K28" s="71"/>
    </row>
    <row r="29" spans="3:11" ht="39.75" customHeight="1">
      <c r="C29" s="143" t="s">
        <v>187</v>
      </c>
      <c r="D29" s="143"/>
      <c r="E29" s="143"/>
      <c r="F29" s="143"/>
      <c r="G29" s="143"/>
      <c r="H29" s="143"/>
      <c r="I29" s="143"/>
      <c r="J29" s="143"/>
      <c r="K29" s="143"/>
    </row>
    <row r="30" ht="15.75" customHeight="1"/>
    <row r="31" spans="1:3" ht="15.75">
      <c r="A31" s="4">
        <v>5</v>
      </c>
      <c r="B31" s="4"/>
      <c r="C31" s="4" t="s">
        <v>188</v>
      </c>
    </row>
    <row r="32" spans="3:11" ht="20.25" customHeight="1">
      <c r="C32" s="150" t="s">
        <v>189</v>
      </c>
      <c r="D32" s="150"/>
      <c r="E32" s="150"/>
      <c r="F32" s="150"/>
      <c r="G32" s="150"/>
      <c r="H32" s="150"/>
      <c r="I32" s="150"/>
      <c r="J32" s="150"/>
      <c r="K32" s="150"/>
    </row>
    <row r="33" spans="3:11" ht="16.5" customHeight="1" hidden="1">
      <c r="C33" s="7"/>
      <c r="D33" s="7"/>
      <c r="E33" s="7"/>
      <c r="F33" s="7"/>
      <c r="G33" s="7"/>
      <c r="H33" s="7"/>
      <c r="I33" s="7"/>
      <c r="J33" s="7"/>
      <c r="K33" s="7"/>
    </row>
    <row r="34" spans="3:11" ht="16.5" customHeight="1" hidden="1">
      <c r="C34" s="7"/>
      <c r="D34" s="7"/>
      <c r="E34" s="7"/>
      <c r="F34" s="7"/>
      <c r="G34" s="7"/>
      <c r="H34" s="6" t="s">
        <v>152</v>
      </c>
      <c r="I34" s="6" t="s">
        <v>151</v>
      </c>
      <c r="J34" s="7"/>
      <c r="K34" s="7"/>
    </row>
    <row r="35" spans="3:11" ht="16.5" customHeight="1" hidden="1">
      <c r="C35" s="7"/>
      <c r="D35" s="7"/>
      <c r="E35" s="7"/>
      <c r="F35" s="7"/>
      <c r="G35" s="7"/>
      <c r="H35" s="6">
        <v>2001</v>
      </c>
      <c r="I35" s="6">
        <v>2001</v>
      </c>
      <c r="J35" s="7"/>
      <c r="K35" s="7"/>
    </row>
    <row r="36" spans="3:11" ht="16.5" customHeight="1" hidden="1">
      <c r="C36" s="7"/>
      <c r="D36" s="7"/>
      <c r="E36" s="7"/>
      <c r="F36" s="7"/>
      <c r="G36" s="7"/>
      <c r="H36" s="6" t="s">
        <v>5</v>
      </c>
      <c r="I36" s="6" t="s">
        <v>5</v>
      </c>
      <c r="J36" s="7"/>
      <c r="K36" s="7"/>
    </row>
    <row r="37" spans="3:11" ht="16.5" customHeight="1" hidden="1">
      <c r="C37" s="7"/>
      <c r="D37" s="7"/>
      <c r="E37" s="7"/>
      <c r="F37" s="7"/>
      <c r="G37" s="7"/>
      <c r="H37" s="7"/>
      <c r="I37" s="7"/>
      <c r="J37" s="7"/>
      <c r="K37" s="7"/>
    </row>
    <row r="38" spans="3:11" ht="16.5" customHeight="1" hidden="1">
      <c r="C38" s="1" t="s">
        <v>172</v>
      </c>
      <c r="D38" s="7"/>
      <c r="E38" s="7"/>
      <c r="F38" s="7"/>
      <c r="G38" s="7"/>
      <c r="H38" s="116"/>
      <c r="I38" s="116"/>
      <c r="J38" s="7"/>
      <c r="K38" s="7"/>
    </row>
    <row r="39" spans="3:11" ht="16.5" customHeight="1" hidden="1">
      <c r="C39" s="1" t="s">
        <v>173</v>
      </c>
      <c r="D39" s="7"/>
      <c r="E39" s="7"/>
      <c r="F39" s="7"/>
      <c r="G39" s="7"/>
      <c r="H39" s="116"/>
      <c r="I39" s="116"/>
      <c r="J39" s="7"/>
      <c r="K39" s="7"/>
    </row>
    <row r="40" spans="3:11" ht="4.5" customHeight="1" hidden="1" thickBot="1">
      <c r="C40" s="7"/>
      <c r="D40" s="7"/>
      <c r="E40" s="7"/>
      <c r="F40" s="7"/>
      <c r="G40" s="7"/>
      <c r="H40" s="46"/>
      <c r="I40" s="46"/>
      <c r="J40" s="7"/>
      <c r="K40" s="7"/>
    </row>
    <row r="42" spans="1:3" ht="15.75">
      <c r="A42" s="4">
        <v>6</v>
      </c>
      <c r="B42" s="4"/>
      <c r="C42" s="4" t="s">
        <v>28</v>
      </c>
    </row>
    <row r="43" spans="1:11" ht="16.5" customHeight="1">
      <c r="A43" s="12" t="s">
        <v>29</v>
      </c>
      <c r="C43" s="149" t="s">
        <v>153</v>
      </c>
      <c r="D43" s="149"/>
      <c r="E43" s="149"/>
      <c r="F43" s="149"/>
      <c r="G43" s="149"/>
      <c r="H43" s="149"/>
      <c r="I43" s="149"/>
      <c r="J43" s="149"/>
      <c r="K43" s="149"/>
    </row>
    <row r="44" ht="10.5" customHeight="1">
      <c r="A44" s="12"/>
    </row>
    <row r="45" spans="1:9" ht="17.25" customHeight="1">
      <c r="A45" s="12"/>
      <c r="H45" s="6" t="s">
        <v>190</v>
      </c>
      <c r="I45" s="6" t="s">
        <v>151</v>
      </c>
    </row>
    <row r="46" spans="1:9" ht="17.25" customHeight="1">
      <c r="A46" s="12"/>
      <c r="H46" s="6">
        <v>2002</v>
      </c>
      <c r="I46" s="6">
        <v>2002</v>
      </c>
    </row>
    <row r="47" spans="1:9" ht="16.5" customHeight="1">
      <c r="A47" s="12"/>
      <c r="H47" s="6" t="s">
        <v>5</v>
      </c>
      <c r="I47" s="6" t="s">
        <v>5</v>
      </c>
    </row>
    <row r="48" ht="16.5" customHeight="1">
      <c r="A48" s="12"/>
    </row>
    <row r="49" spans="1:9" ht="15" customHeight="1">
      <c r="A49" s="12"/>
      <c r="C49" s="1" t="s">
        <v>30</v>
      </c>
      <c r="H49" s="117" t="s">
        <v>171</v>
      </c>
      <c r="I49" s="119" t="s">
        <v>171</v>
      </c>
    </row>
    <row r="50" spans="1:9" ht="15.75">
      <c r="A50" s="12"/>
      <c r="C50" s="1" t="s">
        <v>154</v>
      </c>
      <c r="H50" s="116">
        <v>14167</v>
      </c>
      <c r="I50" s="15">
        <v>14167</v>
      </c>
    </row>
    <row r="51" spans="1:9" ht="15.75">
      <c r="A51" s="12"/>
      <c r="C51" s="1" t="s">
        <v>191</v>
      </c>
      <c r="H51" s="116">
        <v>9737</v>
      </c>
      <c r="I51" s="11">
        <v>9737</v>
      </c>
    </row>
    <row r="52" spans="1:9" ht="5.25" customHeight="1" thickBot="1">
      <c r="A52" s="12"/>
      <c r="H52" s="46"/>
      <c r="I52" s="46"/>
    </row>
    <row r="53" spans="1:9" ht="15.75" customHeight="1" thickTop="1">
      <c r="A53" s="12"/>
      <c r="H53" s="10"/>
      <c r="I53" s="10"/>
    </row>
    <row r="54" spans="1:11" ht="15.75" customHeight="1">
      <c r="A54" s="145" t="s">
        <v>33</v>
      </c>
      <c r="B54" s="142"/>
      <c r="C54" s="142"/>
      <c r="D54" s="142"/>
      <c r="E54" s="142"/>
      <c r="F54" s="142"/>
      <c r="G54" s="142"/>
      <c r="H54" s="142"/>
      <c r="I54" s="142"/>
      <c r="J54" s="142"/>
      <c r="K54" s="142"/>
    </row>
    <row r="55" spans="1:9" ht="15.75" customHeight="1">
      <c r="A55" s="12"/>
      <c r="H55" s="10"/>
      <c r="I55" s="10"/>
    </row>
    <row r="56" ht="15.75">
      <c r="A56" s="12"/>
    </row>
    <row r="57" spans="1:3" ht="15.75">
      <c r="A57" s="12" t="s">
        <v>31</v>
      </c>
      <c r="C57" s="1" t="s">
        <v>192</v>
      </c>
    </row>
    <row r="58" ht="5.25" customHeight="1">
      <c r="A58" s="12"/>
    </row>
    <row r="59" spans="1:9" ht="15.75">
      <c r="A59" s="12"/>
      <c r="I59" s="12" t="s">
        <v>5</v>
      </c>
    </row>
    <row r="60" ht="5.25" customHeight="1">
      <c r="A60" s="12"/>
    </row>
    <row r="61" spans="1:9" ht="15.75">
      <c r="A61" s="12"/>
      <c r="C61" s="1" t="s">
        <v>32</v>
      </c>
      <c r="I61" s="2">
        <v>113322</v>
      </c>
    </row>
    <row r="62" spans="1:9" ht="15.75">
      <c r="A62" s="12"/>
      <c r="C62" s="1" t="s">
        <v>101</v>
      </c>
      <c r="I62" s="69" t="s">
        <v>102</v>
      </c>
    </row>
    <row r="63" ht="5.25" customHeight="1">
      <c r="A63" s="12"/>
    </row>
    <row r="64" spans="1:9" ht="19.5" customHeight="1" thickBot="1">
      <c r="A64" s="12"/>
      <c r="C64" s="1" t="s">
        <v>103</v>
      </c>
      <c r="I64" s="18">
        <f>+I61+K62</f>
        <v>113322</v>
      </c>
    </row>
    <row r="65" ht="16.5" thickTop="1">
      <c r="A65" s="12"/>
    </row>
    <row r="66" spans="3:9" ht="16.5" thickBot="1">
      <c r="C66" s="1" t="s">
        <v>104</v>
      </c>
      <c r="I66" s="54">
        <v>249737</v>
      </c>
    </row>
    <row r="67" ht="16.5" thickTop="1"/>
    <row r="68" spans="1:3" ht="15.75">
      <c r="A68" s="4">
        <v>7</v>
      </c>
      <c r="B68" s="4"/>
      <c r="C68" s="4" t="s">
        <v>34</v>
      </c>
    </row>
    <row r="69" spans="3:11" ht="23.25" customHeight="1">
      <c r="C69" s="143" t="s">
        <v>193</v>
      </c>
      <c r="D69" s="143"/>
      <c r="E69" s="143"/>
      <c r="F69" s="143"/>
      <c r="G69" s="143"/>
      <c r="H69" s="143"/>
      <c r="I69" s="143"/>
      <c r="J69" s="143"/>
      <c r="K69" s="143"/>
    </row>
    <row r="70" spans="3:11" ht="17.25" customHeight="1">
      <c r="C70" s="71"/>
      <c r="D70" s="71"/>
      <c r="E70" s="71"/>
      <c r="F70" s="71"/>
      <c r="G70" s="71"/>
      <c r="H70" s="71"/>
      <c r="I70" s="71"/>
      <c r="J70" s="71"/>
      <c r="K70" s="71"/>
    </row>
    <row r="71" spans="1:11" ht="35.25" customHeight="1">
      <c r="A71" s="72">
        <v>8</v>
      </c>
      <c r="B71" s="4"/>
      <c r="C71" s="146" t="s">
        <v>105</v>
      </c>
      <c r="D71" s="146"/>
      <c r="E71" s="146"/>
      <c r="F71" s="146"/>
      <c r="G71" s="146"/>
      <c r="H71" s="146"/>
      <c r="I71" s="146"/>
      <c r="J71" s="146"/>
      <c r="K71" s="146"/>
    </row>
    <row r="72" spans="1:11" ht="22.5" customHeight="1">
      <c r="A72" s="13"/>
      <c r="C72" s="143" t="s">
        <v>130</v>
      </c>
      <c r="D72" s="143"/>
      <c r="E72" s="143"/>
      <c r="F72" s="143"/>
      <c r="G72" s="143"/>
      <c r="H72" s="143"/>
      <c r="I72" s="143"/>
      <c r="J72" s="143"/>
      <c r="K72" s="143"/>
    </row>
    <row r="73" spans="1:11" ht="15.75" customHeight="1">
      <c r="A73" s="87"/>
      <c r="B73" s="5"/>
      <c r="C73" s="5"/>
      <c r="D73" s="5"/>
      <c r="E73" s="5"/>
      <c r="F73" s="5"/>
      <c r="G73" s="5"/>
      <c r="H73" s="5"/>
      <c r="I73" s="5"/>
      <c r="J73" s="5"/>
      <c r="K73" s="5"/>
    </row>
    <row r="74" spans="1:3" ht="15.75">
      <c r="A74" s="4">
        <v>9</v>
      </c>
      <c r="B74" s="4"/>
      <c r="C74" s="4" t="s">
        <v>115</v>
      </c>
    </row>
    <row r="75" spans="3:11" ht="21.75" customHeight="1">
      <c r="C75" s="143" t="s">
        <v>194</v>
      </c>
      <c r="D75" s="143"/>
      <c r="E75" s="143"/>
      <c r="F75" s="143"/>
      <c r="G75" s="143"/>
      <c r="H75" s="143"/>
      <c r="I75" s="143"/>
      <c r="J75" s="143"/>
      <c r="K75" s="143"/>
    </row>
    <row r="76" ht="15.75" hidden="1"/>
    <row r="77" spans="3:10" ht="15.75" hidden="1">
      <c r="C77" s="50"/>
      <c r="D77" s="151"/>
      <c r="E77" s="152"/>
      <c r="F77" s="50" t="s">
        <v>37</v>
      </c>
      <c r="G77" s="50" t="s">
        <v>38</v>
      </c>
      <c r="H77" s="50" t="s">
        <v>39</v>
      </c>
      <c r="I77" s="151"/>
      <c r="J77" s="152"/>
    </row>
    <row r="78" spans="3:10" ht="15.75" hidden="1">
      <c r="C78" s="51"/>
      <c r="D78" s="147" t="s">
        <v>36</v>
      </c>
      <c r="E78" s="148"/>
      <c r="F78" s="51" t="s">
        <v>113</v>
      </c>
      <c r="G78" s="51" t="s">
        <v>113</v>
      </c>
      <c r="H78" s="51" t="s">
        <v>113</v>
      </c>
      <c r="I78" s="147" t="s">
        <v>40</v>
      </c>
      <c r="J78" s="148"/>
    </row>
    <row r="79" spans="3:10" ht="15.75" hidden="1">
      <c r="C79" s="51" t="s">
        <v>41</v>
      </c>
      <c r="D79" s="147" t="s">
        <v>42</v>
      </c>
      <c r="E79" s="148"/>
      <c r="F79" s="51" t="s">
        <v>117</v>
      </c>
      <c r="G79" s="51" t="s">
        <v>117</v>
      </c>
      <c r="H79" s="51" t="s">
        <v>117</v>
      </c>
      <c r="I79" s="147" t="s">
        <v>43</v>
      </c>
      <c r="J79" s="148"/>
    </row>
    <row r="80" spans="3:10" ht="18.75" customHeight="1" hidden="1">
      <c r="C80" s="52"/>
      <c r="D80" s="153" t="s">
        <v>116</v>
      </c>
      <c r="E80" s="154"/>
      <c r="F80" s="52" t="s">
        <v>44</v>
      </c>
      <c r="G80" s="52" t="s">
        <v>44</v>
      </c>
      <c r="H80" s="52" t="s">
        <v>44</v>
      </c>
      <c r="I80" s="153" t="s">
        <v>44</v>
      </c>
      <c r="J80" s="154"/>
    </row>
    <row r="81" spans="3:10" ht="7.5" customHeight="1" hidden="1">
      <c r="C81" s="47"/>
      <c r="D81" s="9"/>
      <c r="E81" s="8"/>
      <c r="F81" s="48"/>
      <c r="G81" s="48"/>
      <c r="H81" s="48"/>
      <c r="I81" s="9"/>
      <c r="J81" s="8"/>
    </row>
    <row r="82" spans="3:10" ht="15.75" customHeight="1" hidden="1">
      <c r="C82" s="47" t="s">
        <v>159</v>
      </c>
      <c r="D82" s="70">
        <v>24000</v>
      </c>
      <c r="E82" s="8"/>
      <c r="F82" s="95">
        <v>1.42</v>
      </c>
      <c r="G82" s="95">
        <v>1.58</v>
      </c>
      <c r="H82" s="95">
        <v>1.4892</v>
      </c>
      <c r="I82" s="70">
        <v>35740</v>
      </c>
      <c r="J82" s="8"/>
    </row>
    <row r="83" spans="3:10" ht="15.75" customHeight="1" hidden="1">
      <c r="C83" s="47" t="s">
        <v>160</v>
      </c>
      <c r="D83" s="70">
        <v>17000</v>
      </c>
      <c r="E83" s="8"/>
      <c r="F83" s="95">
        <v>1.51</v>
      </c>
      <c r="G83" s="95">
        <v>1.58</v>
      </c>
      <c r="H83" s="95">
        <v>1.5306</v>
      </c>
      <c r="I83" s="70">
        <v>26021</v>
      </c>
      <c r="J83" s="8"/>
    </row>
    <row r="84" spans="3:10" ht="7.5" customHeight="1" hidden="1">
      <c r="C84" s="53"/>
      <c r="D84" s="55"/>
      <c r="E84" s="56"/>
      <c r="F84" s="49"/>
      <c r="G84" s="49"/>
      <c r="H84" s="49"/>
      <c r="I84" s="55"/>
      <c r="J84" s="68"/>
    </row>
    <row r="86" spans="1:3" ht="15.75">
      <c r="A86" s="4">
        <v>10</v>
      </c>
      <c r="B86" s="4"/>
      <c r="C86" s="4" t="s">
        <v>45</v>
      </c>
    </row>
    <row r="87" ht="15.75">
      <c r="C87" s="1" t="s">
        <v>195</v>
      </c>
    </row>
    <row r="88" ht="7.5" customHeight="1"/>
    <row r="89" ht="15.75">
      <c r="I89" s="12" t="s">
        <v>5</v>
      </c>
    </row>
    <row r="90" spans="3:9" ht="15.75">
      <c r="C90" s="4" t="s">
        <v>108</v>
      </c>
      <c r="I90" s="2"/>
    </row>
    <row r="91" spans="3:9" ht="15.75">
      <c r="C91" s="1" t="s">
        <v>46</v>
      </c>
      <c r="I91" s="2">
        <v>2579</v>
      </c>
    </row>
    <row r="92" spans="3:9" ht="15.75">
      <c r="C92" s="1" t="s">
        <v>47</v>
      </c>
      <c r="I92" s="2">
        <v>50811</v>
      </c>
    </row>
    <row r="93" ht="5.25" customHeight="1">
      <c r="I93" s="2"/>
    </row>
    <row r="94" ht="19.5" customHeight="1" thickBot="1">
      <c r="I94" s="18">
        <f>SUM(I91:I93)</f>
        <v>53390</v>
      </c>
    </row>
    <row r="95" ht="9" customHeight="1" thickTop="1">
      <c r="I95" s="2"/>
    </row>
    <row r="96" spans="3:9" ht="16.5" customHeight="1">
      <c r="C96" s="4" t="s">
        <v>119</v>
      </c>
      <c r="I96" s="2"/>
    </row>
    <row r="97" spans="3:9" ht="15.75">
      <c r="C97" s="1" t="s">
        <v>48</v>
      </c>
      <c r="I97" s="2"/>
    </row>
    <row r="98" spans="3:9" ht="15.75">
      <c r="C98" s="1" t="s">
        <v>120</v>
      </c>
      <c r="I98" s="2">
        <v>53200</v>
      </c>
    </row>
    <row r="99" spans="3:9" ht="15.75">
      <c r="C99" s="1" t="s">
        <v>121</v>
      </c>
      <c r="I99" s="2">
        <v>852</v>
      </c>
    </row>
    <row r="100" spans="3:9" ht="15.75">
      <c r="C100" s="1" t="s">
        <v>124</v>
      </c>
      <c r="I100" s="2">
        <f>13820+50000</f>
        <v>63820</v>
      </c>
    </row>
    <row r="101" spans="3:9" ht="15.75">
      <c r="C101" s="1" t="s">
        <v>122</v>
      </c>
      <c r="I101" s="2">
        <v>1900</v>
      </c>
    </row>
    <row r="102" ht="5.25" customHeight="1">
      <c r="I102" s="2"/>
    </row>
    <row r="103" ht="16.5" thickBot="1">
      <c r="I103" s="18">
        <f>SUM(I98:I102)</f>
        <v>119772</v>
      </c>
    </row>
    <row r="104" ht="7.5" customHeight="1" thickTop="1">
      <c r="I104" s="2"/>
    </row>
    <row r="105" spans="3:9" ht="15.75">
      <c r="C105" s="1" t="s">
        <v>49</v>
      </c>
      <c r="I105" s="2"/>
    </row>
    <row r="106" spans="3:9" ht="15.75">
      <c r="C106" s="1" t="s">
        <v>124</v>
      </c>
      <c r="I106" s="2">
        <f>26180</f>
        <v>26180</v>
      </c>
    </row>
    <row r="107" spans="3:9" ht="15.75">
      <c r="C107" s="1" t="s">
        <v>121</v>
      </c>
      <c r="I107" s="2">
        <v>18011</v>
      </c>
    </row>
    <row r="108" ht="6" customHeight="1">
      <c r="I108" s="2"/>
    </row>
    <row r="109" ht="19.5" customHeight="1" thickBot="1">
      <c r="I109" s="18">
        <f>SUM(I106:I108)</f>
        <v>44191</v>
      </c>
    </row>
    <row r="110" ht="6.75" customHeight="1" thickTop="1">
      <c r="I110" s="88"/>
    </row>
    <row r="111" spans="3:9" ht="16.5" customHeight="1" hidden="1">
      <c r="C111" s="4" t="s">
        <v>91</v>
      </c>
      <c r="I111" s="88"/>
    </row>
    <row r="112" spans="3:9" ht="16.5" customHeight="1" hidden="1">
      <c r="C112" s="1" t="s">
        <v>48</v>
      </c>
      <c r="I112" s="88"/>
    </row>
    <row r="113" spans="3:9" ht="16.5" customHeight="1" hidden="1">
      <c r="C113" s="1" t="s">
        <v>114</v>
      </c>
      <c r="I113" s="88"/>
    </row>
    <row r="114" ht="6.75" customHeight="1" hidden="1" thickBot="1">
      <c r="I114" s="54"/>
    </row>
    <row r="115" ht="19.5" customHeight="1">
      <c r="I115" s="88"/>
    </row>
    <row r="116" ht="16.5" customHeight="1">
      <c r="I116" s="88"/>
    </row>
    <row r="117" spans="1:11" ht="19.5" customHeight="1">
      <c r="A117" s="145" t="s">
        <v>50</v>
      </c>
      <c r="B117" s="142"/>
      <c r="C117" s="142"/>
      <c r="D117" s="142"/>
      <c r="E117" s="142"/>
      <c r="F117" s="142"/>
      <c r="G117" s="142"/>
      <c r="H117" s="142"/>
      <c r="I117" s="142"/>
      <c r="J117" s="142"/>
      <c r="K117" s="142"/>
    </row>
    <row r="118" ht="15.75" customHeight="1">
      <c r="I118" s="88"/>
    </row>
    <row r="119" ht="15.75" customHeight="1">
      <c r="I119" s="88"/>
    </row>
    <row r="120" ht="15.75">
      <c r="I120" s="2"/>
    </row>
    <row r="121" spans="1:3" ht="15.75">
      <c r="A121" s="4">
        <v>11</v>
      </c>
      <c r="B121" s="4"/>
      <c r="C121" s="4" t="s">
        <v>51</v>
      </c>
    </row>
    <row r="122" spans="3:11" ht="33.75" customHeight="1">
      <c r="C122" s="143" t="s">
        <v>202</v>
      </c>
      <c r="D122" s="143"/>
      <c r="E122" s="143"/>
      <c r="F122" s="143"/>
      <c r="G122" s="143"/>
      <c r="H122" s="143"/>
      <c r="I122" s="143"/>
      <c r="J122" s="143"/>
      <c r="K122" s="143"/>
    </row>
    <row r="123" ht="5.25" customHeight="1"/>
    <row r="124" ht="15.75">
      <c r="I124" s="12" t="s">
        <v>5</v>
      </c>
    </row>
    <row r="125" ht="4.5" customHeight="1"/>
    <row r="126" spans="3:9" ht="15.75">
      <c r="C126" s="1" t="s">
        <v>106</v>
      </c>
      <c r="I126" s="2">
        <v>53200</v>
      </c>
    </row>
    <row r="127" ht="5.25" customHeight="1" thickBot="1">
      <c r="I127" s="54"/>
    </row>
    <row r="128" ht="9.75" customHeight="1" thickTop="1"/>
    <row r="129" spans="3:11" ht="48" customHeight="1">
      <c r="C129" s="143" t="s">
        <v>138</v>
      </c>
      <c r="D129" s="143"/>
      <c r="E129" s="143"/>
      <c r="F129" s="143"/>
      <c r="G129" s="143"/>
      <c r="H129" s="143"/>
      <c r="I129" s="143"/>
      <c r="J129" s="143"/>
      <c r="K129" s="143"/>
    </row>
    <row r="130" spans="3:11" ht="13.5" customHeight="1">
      <c r="C130" s="71"/>
      <c r="D130" s="71"/>
      <c r="E130" s="71"/>
      <c r="F130" s="71"/>
      <c r="G130" s="71"/>
      <c r="H130" s="71"/>
      <c r="I130" s="71"/>
      <c r="J130" s="71"/>
      <c r="K130" s="71"/>
    </row>
    <row r="131" spans="1:3" ht="15" customHeight="1">
      <c r="A131" s="4">
        <v>12</v>
      </c>
      <c r="B131" s="4"/>
      <c r="C131" s="4" t="s">
        <v>52</v>
      </c>
    </row>
    <row r="132" spans="3:11" ht="33.75" customHeight="1">
      <c r="C132" s="143" t="s">
        <v>203</v>
      </c>
      <c r="D132" s="143"/>
      <c r="E132" s="143"/>
      <c r="F132" s="143"/>
      <c r="G132" s="143"/>
      <c r="H132" s="143"/>
      <c r="I132" s="143"/>
      <c r="J132" s="143"/>
      <c r="K132" s="143"/>
    </row>
    <row r="134" spans="1:3" ht="15.75">
      <c r="A134" s="4">
        <v>13</v>
      </c>
      <c r="B134" s="4"/>
      <c r="C134" s="4" t="s">
        <v>53</v>
      </c>
    </row>
    <row r="135" spans="3:11" ht="36.75" customHeight="1">
      <c r="C135" s="143" t="s">
        <v>204</v>
      </c>
      <c r="D135" s="143"/>
      <c r="E135" s="143"/>
      <c r="F135" s="143"/>
      <c r="G135" s="143"/>
      <c r="H135" s="143"/>
      <c r="I135" s="143"/>
      <c r="J135" s="143"/>
      <c r="K135" s="143"/>
    </row>
    <row r="136" spans="3:11" ht="9.75" customHeight="1">
      <c r="C136" s="71"/>
      <c r="D136" s="71"/>
      <c r="E136" s="71"/>
      <c r="F136" s="71"/>
      <c r="G136" s="71"/>
      <c r="H136" s="71"/>
      <c r="I136" s="71"/>
      <c r="J136" s="71"/>
      <c r="K136" s="71"/>
    </row>
    <row r="137" spans="3:11" ht="49.5" customHeight="1" hidden="1">
      <c r="C137" s="143"/>
      <c r="D137" s="143"/>
      <c r="E137" s="143"/>
      <c r="F137" s="143"/>
      <c r="G137" s="143"/>
      <c r="H137" s="143"/>
      <c r="I137" s="143"/>
      <c r="J137" s="143"/>
      <c r="K137" s="143"/>
    </row>
    <row r="138" ht="15" customHeight="1"/>
    <row r="139" spans="1:3" ht="15.75">
      <c r="A139" s="4">
        <v>14</v>
      </c>
      <c r="B139" s="4"/>
      <c r="C139" s="4" t="s">
        <v>109</v>
      </c>
    </row>
    <row r="140" ht="5.25" customHeight="1"/>
    <row r="141" spans="3:8" ht="54.75" customHeight="1">
      <c r="C141" s="80"/>
      <c r="D141" s="83"/>
      <c r="E141" s="81"/>
      <c r="F141" s="84" t="s">
        <v>155</v>
      </c>
      <c r="G141" s="82" t="s">
        <v>174</v>
      </c>
      <c r="H141" s="84" t="s">
        <v>118</v>
      </c>
    </row>
    <row r="142" spans="3:8" ht="7.5" customHeight="1">
      <c r="C142" s="9"/>
      <c r="D142" s="73"/>
      <c r="E142" s="73"/>
      <c r="F142" s="47"/>
      <c r="G142" s="76"/>
      <c r="H142" s="85"/>
    </row>
    <row r="143" spans="3:8" ht="15.75">
      <c r="C143" s="9" t="s">
        <v>94</v>
      </c>
      <c r="D143" s="10"/>
      <c r="E143" s="10"/>
      <c r="F143" s="77">
        <f>43494-980</f>
        <v>42514</v>
      </c>
      <c r="G143" s="21">
        <f>911+1</f>
        <v>912</v>
      </c>
      <c r="H143" s="77">
        <v>108792</v>
      </c>
    </row>
    <row r="144" spans="3:8" ht="15.75">
      <c r="C144" s="9" t="s">
        <v>125</v>
      </c>
      <c r="D144" s="10"/>
      <c r="E144" s="10"/>
      <c r="F144" s="77">
        <f>56620-3049</f>
        <v>53571</v>
      </c>
      <c r="G144" s="21">
        <f>2701+1</f>
        <v>2702</v>
      </c>
      <c r="H144" s="77">
        <v>222552</v>
      </c>
    </row>
    <row r="145" spans="3:8" ht="15.75">
      <c r="C145" s="9" t="s">
        <v>95</v>
      </c>
      <c r="D145" s="10"/>
      <c r="E145" s="10"/>
      <c r="F145" s="77">
        <f>1365+4455+4370+13738-1365-35</f>
        <v>22528</v>
      </c>
      <c r="G145" s="21">
        <f>-681-394-1355+1062-24+94+63+412+49</f>
        <v>-774</v>
      </c>
      <c r="H145" s="77">
        <f>170666-707</f>
        <v>169959</v>
      </c>
    </row>
    <row r="146" spans="3:8" ht="15.75">
      <c r="C146" s="9" t="s">
        <v>96</v>
      </c>
      <c r="D146" s="10"/>
      <c r="E146" s="10"/>
      <c r="F146" s="77">
        <f>1420-915</f>
        <v>505</v>
      </c>
      <c r="G146" s="21">
        <f>1523+10493-336-620</f>
        <v>11060</v>
      </c>
      <c r="H146" s="77">
        <f>676894-327380</f>
        <v>349514</v>
      </c>
    </row>
    <row r="147" spans="3:8" ht="5.25" customHeight="1">
      <c r="C147" s="9"/>
      <c r="D147" s="10"/>
      <c r="E147" s="10"/>
      <c r="F147" s="77"/>
      <c r="G147" s="21"/>
      <c r="H147" s="77"/>
    </row>
    <row r="148" spans="3:8" ht="18" customHeight="1">
      <c r="C148" s="74"/>
      <c r="D148" s="75"/>
      <c r="E148" s="75"/>
      <c r="F148" s="78">
        <f>SUM(F143:F147)</f>
        <v>119118</v>
      </c>
      <c r="G148" s="79">
        <f>SUM(G143:G147)</f>
        <v>13900</v>
      </c>
      <c r="H148" s="78">
        <f>SUM(H143:H146)</f>
        <v>850817</v>
      </c>
    </row>
    <row r="149" spans="6:8" ht="6.75" customHeight="1">
      <c r="F149" s="2"/>
      <c r="G149" s="2"/>
      <c r="H149" s="2"/>
    </row>
    <row r="150" spans="6:8" ht="15.75" customHeight="1">
      <c r="F150" s="2"/>
      <c r="G150" s="2"/>
      <c r="H150" s="2"/>
    </row>
    <row r="151" spans="1:11" ht="15.75">
      <c r="A151" s="4">
        <v>15</v>
      </c>
      <c r="B151" s="4"/>
      <c r="C151" s="146" t="s">
        <v>107</v>
      </c>
      <c r="D151" s="146"/>
      <c r="E151" s="146"/>
      <c r="F151" s="146"/>
      <c r="G151" s="146"/>
      <c r="H151" s="146"/>
      <c r="I151" s="146"/>
      <c r="J151" s="146"/>
      <c r="K151" s="146"/>
    </row>
    <row r="152" spans="3:11" ht="69.75" customHeight="1">
      <c r="C152" s="143" t="s">
        <v>200</v>
      </c>
      <c r="D152" s="143"/>
      <c r="E152" s="143"/>
      <c r="F152" s="143"/>
      <c r="G152" s="143"/>
      <c r="H152" s="143"/>
      <c r="I152" s="143"/>
      <c r="J152" s="143"/>
      <c r="K152" s="143"/>
    </row>
    <row r="153" ht="15.75" customHeight="1"/>
    <row r="154" spans="1:3" ht="15.75" customHeight="1">
      <c r="A154" s="4">
        <v>16</v>
      </c>
      <c r="B154" s="4"/>
      <c r="C154" s="4" t="s">
        <v>54</v>
      </c>
    </row>
    <row r="155" spans="1:11" s="89" customFormat="1" ht="39.75" customHeight="1">
      <c r="A155" s="72"/>
      <c r="B155" s="72"/>
      <c r="C155" s="143" t="s">
        <v>199</v>
      </c>
      <c r="D155" s="143"/>
      <c r="E155" s="143"/>
      <c r="F155" s="143"/>
      <c r="G155" s="143"/>
      <c r="H155" s="143"/>
      <c r="I155" s="143"/>
      <c r="J155" s="143"/>
      <c r="K155" s="143"/>
    </row>
    <row r="156" spans="3:11" ht="13.5" customHeight="1">
      <c r="C156" s="143"/>
      <c r="D156" s="143"/>
      <c r="E156" s="143"/>
      <c r="F156" s="143"/>
      <c r="G156" s="143"/>
      <c r="H156" s="143"/>
      <c r="I156" s="143"/>
      <c r="J156" s="143"/>
      <c r="K156" s="143"/>
    </row>
    <row r="158" spans="3:11" ht="15.75">
      <c r="C158" s="57"/>
      <c r="D158" s="57"/>
      <c r="E158" s="57"/>
      <c r="F158" s="57"/>
      <c r="G158" s="57"/>
      <c r="H158" s="57"/>
      <c r="I158" s="57"/>
      <c r="J158" s="57"/>
      <c r="K158" s="57"/>
    </row>
    <row r="159" ht="15.75" customHeight="1"/>
    <row r="160" spans="1:11" ht="15.75" customHeight="1">
      <c r="A160" s="145" t="s">
        <v>110</v>
      </c>
      <c r="B160" s="142"/>
      <c r="C160" s="142"/>
      <c r="D160" s="142"/>
      <c r="E160" s="142"/>
      <c r="F160" s="142"/>
      <c r="G160" s="142"/>
      <c r="H160" s="142"/>
      <c r="I160" s="142"/>
      <c r="J160" s="142"/>
      <c r="K160" s="142"/>
    </row>
    <row r="161" ht="15.75" customHeight="1"/>
    <row r="162" ht="15.75" customHeight="1"/>
    <row r="163" ht="15.75" customHeight="1"/>
    <row r="164" spans="1:3" ht="15.75" customHeight="1">
      <c r="A164" s="4">
        <v>17</v>
      </c>
      <c r="C164" s="4" t="s">
        <v>156</v>
      </c>
    </row>
    <row r="165" spans="3:11" ht="52.5" customHeight="1">
      <c r="C165" s="143" t="s">
        <v>205</v>
      </c>
      <c r="D165" s="143"/>
      <c r="E165" s="143"/>
      <c r="F165" s="143"/>
      <c r="G165" s="143"/>
      <c r="H165" s="143"/>
      <c r="I165" s="143"/>
      <c r="J165" s="143"/>
      <c r="K165" s="143"/>
    </row>
    <row r="166" ht="15.75" customHeight="1"/>
    <row r="167" spans="1:11" ht="15.75" customHeight="1">
      <c r="A167" s="113">
        <v>18</v>
      </c>
      <c r="B167" s="113"/>
      <c r="C167" s="113" t="s">
        <v>35</v>
      </c>
      <c r="D167" s="114"/>
      <c r="E167" s="114"/>
      <c r="F167" s="114"/>
      <c r="G167" s="114"/>
      <c r="H167" s="114"/>
      <c r="I167" s="114"/>
      <c r="J167" s="114"/>
      <c r="K167" s="114"/>
    </row>
    <row r="168" spans="1:11" ht="42" customHeight="1">
      <c r="A168" s="114"/>
      <c r="B168" s="114"/>
      <c r="C168" s="144" t="s">
        <v>137</v>
      </c>
      <c r="D168" s="144"/>
      <c r="E168" s="144"/>
      <c r="F168" s="144"/>
      <c r="G168" s="144"/>
      <c r="H168" s="144"/>
      <c r="I168" s="144"/>
      <c r="J168" s="144"/>
      <c r="K168" s="144"/>
    </row>
    <row r="169" spans="1:11" ht="16.5" customHeight="1">
      <c r="A169" s="111"/>
      <c r="B169" s="111"/>
      <c r="C169" s="112"/>
      <c r="D169" s="112"/>
      <c r="E169" s="112"/>
      <c r="F169" s="112"/>
      <c r="G169" s="112"/>
      <c r="H169" s="112"/>
      <c r="I169" s="112"/>
      <c r="J169" s="112"/>
      <c r="K169" s="112"/>
    </row>
    <row r="170" spans="1:3" ht="15.75" customHeight="1">
      <c r="A170" s="4">
        <v>19</v>
      </c>
      <c r="B170" s="4"/>
      <c r="C170" s="4" t="s">
        <v>170</v>
      </c>
    </row>
    <row r="171" spans="3:16" ht="24.75" customHeight="1">
      <c r="C171" s="150" t="s">
        <v>197</v>
      </c>
      <c r="D171" s="150"/>
      <c r="E171" s="150"/>
      <c r="F171" s="150"/>
      <c r="G171" s="150"/>
      <c r="H171" s="150"/>
      <c r="I171" s="150"/>
      <c r="J171" s="150"/>
      <c r="K171" s="150"/>
      <c r="P171" s="3"/>
    </row>
    <row r="172" spans="3:16" ht="0.75" customHeight="1" hidden="1">
      <c r="C172" s="150"/>
      <c r="D172" s="150"/>
      <c r="E172" s="150"/>
      <c r="F172" s="150"/>
      <c r="G172" s="150"/>
      <c r="H172" s="150"/>
      <c r="I172" s="150"/>
      <c r="J172" s="150"/>
      <c r="K172" s="150"/>
      <c r="P172" s="3"/>
    </row>
    <row r="173" spans="3:11" ht="15.75" customHeight="1">
      <c r="C173" s="57"/>
      <c r="D173" s="57"/>
      <c r="E173" s="57"/>
      <c r="F173" s="57"/>
      <c r="G173" s="57"/>
      <c r="H173" s="57"/>
      <c r="I173" s="57"/>
      <c r="J173" s="57"/>
      <c r="K173" s="57"/>
    </row>
    <row r="174" spans="1:3" ht="15.75" customHeight="1">
      <c r="A174" s="4">
        <v>20</v>
      </c>
      <c r="B174" s="4"/>
      <c r="C174" s="4" t="s">
        <v>55</v>
      </c>
    </row>
    <row r="175" ht="15.75" customHeight="1">
      <c r="C175" s="1" t="s">
        <v>56</v>
      </c>
    </row>
    <row r="176" ht="15.75" customHeight="1"/>
    <row r="177" spans="1:3" ht="15.75" customHeight="1">
      <c r="A177" s="4">
        <v>21</v>
      </c>
      <c r="B177" s="4"/>
      <c r="C177" s="4" t="s">
        <v>161</v>
      </c>
    </row>
    <row r="178" spans="3:11" ht="21" customHeight="1">
      <c r="C178" s="143" t="s">
        <v>196</v>
      </c>
      <c r="D178" s="143"/>
      <c r="E178" s="143"/>
      <c r="F178" s="143"/>
      <c r="G178" s="143"/>
      <c r="H178" s="143"/>
      <c r="I178" s="143"/>
      <c r="J178" s="143"/>
      <c r="K178" s="143"/>
    </row>
    <row r="179" ht="15.75" customHeight="1"/>
    <row r="180" spans="1:11" ht="15.75" customHeight="1" hidden="1">
      <c r="A180" s="4">
        <v>22</v>
      </c>
      <c r="C180" s="4" t="s">
        <v>162</v>
      </c>
      <c r="D180" s="71"/>
      <c r="E180" s="71"/>
      <c r="F180" s="71"/>
      <c r="G180" s="71"/>
      <c r="H180" s="71"/>
      <c r="I180" s="71"/>
      <c r="J180" s="71"/>
      <c r="K180" s="71"/>
    </row>
    <row r="181" spans="1:11" ht="44.25" customHeight="1" hidden="1">
      <c r="A181" s="96"/>
      <c r="C181" s="143" t="s">
        <v>166</v>
      </c>
      <c r="D181" s="143"/>
      <c r="E181" s="143"/>
      <c r="F181" s="143"/>
      <c r="G181" s="143"/>
      <c r="H181" s="143"/>
      <c r="I181" s="143"/>
      <c r="J181" s="143"/>
      <c r="K181" s="143"/>
    </row>
    <row r="182" spans="1:11" ht="61.5" customHeight="1" hidden="1">
      <c r="A182" s="96"/>
      <c r="C182" s="143" t="s">
        <v>167</v>
      </c>
      <c r="D182" s="143"/>
      <c r="E182" s="143"/>
      <c r="F182" s="143"/>
      <c r="G182" s="143"/>
      <c r="H182" s="143"/>
      <c r="I182" s="143"/>
      <c r="J182" s="143"/>
      <c r="K182" s="143"/>
    </row>
    <row r="183" spans="1:11" ht="18.75" customHeight="1" hidden="1">
      <c r="A183" s="96"/>
      <c r="C183" s="143" t="s">
        <v>163</v>
      </c>
      <c r="D183" s="143"/>
      <c r="E183" s="143"/>
      <c r="F183" s="143"/>
      <c r="G183" s="143"/>
      <c r="H183" s="143"/>
      <c r="I183" s="143"/>
      <c r="J183" s="143"/>
      <c r="K183" s="143"/>
    </row>
    <row r="184" spans="1:11" ht="34.5" customHeight="1" hidden="1">
      <c r="A184" s="96" t="s">
        <v>164</v>
      </c>
      <c r="C184" s="143" t="s">
        <v>168</v>
      </c>
      <c r="D184" s="143"/>
      <c r="E184" s="143"/>
      <c r="F184" s="143"/>
      <c r="G184" s="143"/>
      <c r="H184" s="143"/>
      <c r="I184" s="143"/>
      <c r="J184" s="143"/>
      <c r="K184" s="143"/>
    </row>
    <row r="185" spans="1:11" ht="35.25" customHeight="1" hidden="1">
      <c r="A185" s="96" t="s">
        <v>6</v>
      </c>
      <c r="C185" s="143" t="s">
        <v>169</v>
      </c>
      <c r="D185" s="143"/>
      <c r="E185" s="143"/>
      <c r="F185" s="143"/>
      <c r="G185" s="143"/>
      <c r="H185" s="143"/>
      <c r="I185" s="143"/>
      <c r="J185" s="143"/>
      <c r="K185" s="143"/>
    </row>
    <row r="186" spans="1:11" ht="35.25" customHeight="1" hidden="1">
      <c r="A186" s="96" t="s">
        <v>8</v>
      </c>
      <c r="B186" s="118"/>
      <c r="C186" s="143" t="s">
        <v>165</v>
      </c>
      <c r="D186" s="143"/>
      <c r="E186" s="143"/>
      <c r="F186" s="143"/>
      <c r="G186" s="143"/>
      <c r="H186" s="143"/>
      <c r="I186" s="143"/>
      <c r="J186" s="143"/>
      <c r="K186" s="143"/>
    </row>
    <row r="187" spans="1:11" ht="10.5" customHeight="1">
      <c r="A187" s="96"/>
      <c r="C187" s="143"/>
      <c r="D187" s="143"/>
      <c r="E187" s="143"/>
      <c r="F187" s="143"/>
      <c r="G187" s="143"/>
      <c r="H187" s="143"/>
      <c r="I187" s="143"/>
      <c r="J187" s="143"/>
      <c r="K187" s="143"/>
    </row>
    <row r="188" spans="1:11" ht="21" customHeight="1">
      <c r="A188" s="96"/>
      <c r="C188" s="143"/>
      <c r="D188" s="143"/>
      <c r="E188" s="143"/>
      <c r="F188" s="143"/>
      <c r="G188" s="143"/>
      <c r="H188" s="143"/>
      <c r="I188" s="143"/>
      <c r="J188" s="143"/>
      <c r="K188" s="143"/>
    </row>
    <row r="189" spans="1:11" ht="13.5" customHeight="1">
      <c r="A189" s="96"/>
      <c r="C189" s="143"/>
      <c r="D189" s="143"/>
      <c r="E189" s="143"/>
      <c r="F189" s="143"/>
      <c r="G189" s="143"/>
      <c r="H189" s="143"/>
      <c r="I189" s="143"/>
      <c r="J189" s="143"/>
      <c r="K189" s="143"/>
    </row>
    <row r="190" spans="1:11" ht="1.5" customHeight="1">
      <c r="A190" s="96"/>
      <c r="C190" s="71"/>
      <c r="D190" s="71"/>
      <c r="E190" s="71"/>
      <c r="F190" s="71"/>
      <c r="G190" s="71"/>
      <c r="H190" s="71"/>
      <c r="I190" s="71"/>
      <c r="J190" s="71"/>
      <c r="K190" s="71"/>
    </row>
    <row r="191" spans="1:11" ht="9.75" customHeight="1">
      <c r="A191" s="96"/>
      <c r="C191" s="143"/>
      <c r="D191" s="143"/>
      <c r="E191" s="143"/>
      <c r="F191" s="143"/>
      <c r="G191" s="143"/>
      <c r="H191" s="143"/>
      <c r="I191" s="143"/>
      <c r="J191" s="143"/>
      <c r="K191" s="143"/>
    </row>
    <row r="192" spans="1:11" ht="0.75" customHeight="1">
      <c r="A192" s="96"/>
      <c r="C192" s="143"/>
      <c r="D192" s="143"/>
      <c r="E192" s="143"/>
      <c r="F192" s="143"/>
      <c r="G192" s="143"/>
      <c r="H192" s="143"/>
      <c r="I192" s="143"/>
      <c r="J192" s="143"/>
      <c r="K192" s="143"/>
    </row>
    <row r="193" spans="1:11" ht="0.75" customHeight="1">
      <c r="A193" s="96"/>
      <c r="C193" s="143"/>
      <c r="D193" s="143"/>
      <c r="E193" s="143"/>
      <c r="F193" s="143"/>
      <c r="G193" s="143"/>
      <c r="H193" s="143"/>
      <c r="I193" s="143"/>
      <c r="J193" s="143"/>
      <c r="K193" s="143"/>
    </row>
    <row r="194" spans="1:11" ht="4.5" customHeight="1">
      <c r="A194" s="96"/>
      <c r="C194" s="143"/>
      <c r="D194" s="143"/>
      <c r="E194" s="143"/>
      <c r="F194" s="143"/>
      <c r="G194" s="143"/>
      <c r="H194" s="143"/>
      <c r="I194" s="143"/>
      <c r="J194" s="143"/>
      <c r="K194" s="143"/>
    </row>
    <row r="195" spans="1:11" ht="0.75" customHeight="1">
      <c r="A195" s="96"/>
      <c r="C195" s="143"/>
      <c r="D195" s="143"/>
      <c r="E195" s="143"/>
      <c r="F195" s="143"/>
      <c r="G195" s="143"/>
      <c r="H195" s="143"/>
      <c r="I195" s="143"/>
      <c r="J195" s="143"/>
      <c r="K195" s="143"/>
    </row>
    <row r="196" ht="22.5" customHeight="1"/>
    <row r="197" ht="15.75">
      <c r="A197" s="1" t="s">
        <v>57</v>
      </c>
    </row>
    <row r="198" ht="15.75">
      <c r="A198" s="4" t="s">
        <v>58</v>
      </c>
    </row>
    <row r="199" ht="15.75">
      <c r="A199" s="1" t="s">
        <v>59</v>
      </c>
    </row>
    <row r="200" spans="1:2" ht="15.75">
      <c r="A200" s="86" t="s">
        <v>201</v>
      </c>
      <c r="B200" s="17"/>
    </row>
  </sheetData>
  <mergeCells count="54">
    <mergeCell ref="C184:K184"/>
    <mergeCell ref="C181:K181"/>
    <mergeCell ref="C171:K171"/>
    <mergeCell ref="C189:K189"/>
    <mergeCell ref="C185:K185"/>
    <mergeCell ref="C186:K186"/>
    <mergeCell ref="C187:K187"/>
    <mergeCell ref="C188:K188"/>
    <mergeCell ref="C183:K183"/>
    <mergeCell ref="C172:K172"/>
    <mergeCell ref="C195:K195"/>
    <mergeCell ref="C191:K191"/>
    <mergeCell ref="C192:K192"/>
    <mergeCell ref="C193:K193"/>
    <mergeCell ref="C194:K194"/>
    <mergeCell ref="A1:K1"/>
    <mergeCell ref="I77:J77"/>
    <mergeCell ref="I79:J79"/>
    <mergeCell ref="I80:J80"/>
    <mergeCell ref="D77:E77"/>
    <mergeCell ref="D79:E79"/>
    <mergeCell ref="D80:E80"/>
    <mergeCell ref="C7:K7"/>
    <mergeCell ref="C16:K16"/>
    <mergeCell ref="C10:K10"/>
    <mergeCell ref="C43:K43"/>
    <mergeCell ref="C71:K71"/>
    <mergeCell ref="C69:K69"/>
    <mergeCell ref="C29:K29"/>
    <mergeCell ref="C32:K32"/>
    <mergeCell ref="A54:K54"/>
    <mergeCell ref="C21:G21"/>
    <mergeCell ref="C22:G22"/>
    <mergeCell ref="C24:G24"/>
    <mergeCell ref="C25:G25"/>
    <mergeCell ref="C72:K72"/>
    <mergeCell ref="C75:K75"/>
    <mergeCell ref="C129:K129"/>
    <mergeCell ref="C122:K122"/>
    <mergeCell ref="A117:K117"/>
    <mergeCell ref="D78:E78"/>
    <mergeCell ref="I78:J78"/>
    <mergeCell ref="C132:K132"/>
    <mergeCell ref="C135:K135"/>
    <mergeCell ref="A160:K160"/>
    <mergeCell ref="C152:K152"/>
    <mergeCell ref="C155:K155"/>
    <mergeCell ref="C151:K151"/>
    <mergeCell ref="C156:K156"/>
    <mergeCell ref="C137:K137"/>
    <mergeCell ref="C165:K165"/>
    <mergeCell ref="C168:K168"/>
    <mergeCell ref="C182:K182"/>
    <mergeCell ref="C178:K178"/>
  </mergeCells>
  <printOptions/>
  <pageMargins left="0.7874015748031497" right="0.3937007874015748" top="0" bottom="0" header="0.5118110236220472" footer="0.5118110236220472"/>
  <pageSetup horizontalDpi="300" verticalDpi="300" orientation="portrait" paperSize="9" scale="90" r:id="rId1"/>
  <rowBreaks count="3" manualBreakCount="3">
    <brk id="53" max="10" man="1"/>
    <brk id="116" max="10" man="1"/>
    <brk id="15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COLUMBIA PACIFIC HEALTHCARE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CHEW CHEE HON</dc:creator>
  <cp:keywords/>
  <dc:description/>
  <cp:lastModifiedBy>Christina Liew</cp:lastModifiedBy>
  <cp:lastPrinted>2002-05-07T05:14:39Z</cp:lastPrinted>
  <dcterms:created xsi:type="dcterms:W3CDTF">1999-10-13T04:05:52Z</dcterms:created>
  <dcterms:modified xsi:type="dcterms:W3CDTF">2002-05-16T08:11:14Z</dcterms:modified>
  <cp:category/>
  <cp:version/>
  <cp:contentType/>
  <cp:contentStatus/>
</cp:coreProperties>
</file>